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000.1_Ostatní" sheetId="2" r:id="rId2"/>
    <sheet name="000.1_Vedlejší" sheetId="3" r:id="rId3"/>
    <sheet name="SO 102" sheetId="4" r:id="rId4"/>
  </sheets>
  <definedNames/>
  <calcPr/>
  <webPublishing/>
</workbook>
</file>

<file path=xl/sharedStrings.xml><?xml version="1.0" encoding="utf-8"?>
<sst xmlns="http://schemas.openxmlformats.org/spreadsheetml/2006/main" count="1275" uniqueCount="439">
  <si>
    <t>Rekapitulace ceny</t>
  </si>
  <si>
    <t>Stavba: 035-0-20 - II425, III41617 Rajhrad OK (MĚSTO)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</si>
  <si>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</si>
  <si>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</si>
  <si>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</si>
  <si>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</si>
  <si>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</si>
  <si>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</si>
  <si>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</si>
  <si>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</si>
  <si>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</si>
  <si>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</si>
  <si>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</si>
  <si>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</si>
  <si>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035-0-20</t>
  </si>
  <si>
    <t>II425, III41617 Rajhrad OK (MĚSTO)</t>
  </si>
  <si>
    <t>O</t>
  </si>
  <si>
    <t>Objekt:</t>
  </si>
  <si>
    <t>000.1</t>
  </si>
  <si>
    <t>Ostatní a vedlejší náklady - Rajhrad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</si>
  <si>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</si>
  <si>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</si>
  <si>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</si>
  <si>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</si>
  <si>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</si>
  <si>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</si>
  <si>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</si>
  <si>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</si>
  <si>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</si>
  <si>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</si>
  <si>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</si>
  <si>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</si>
  <si>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</si>
  <si>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</si>
  <si>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</si>
  <si>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</si>
  <si>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</si>
  <si>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</si>
  <si>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</si>
  <si>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</si>
  <si>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</si>
  <si>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</si>
  <si>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</si>
  <si>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</si>
  <si>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</si>
  <si>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</si>
  <si>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</si>
  <si>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</si>
  <si>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</si>
  <si>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</si>
  <si>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</si>
  <si>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</si>
  <si>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</si>
  <si>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</si>
  <si>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</si>
  <si>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</si>
  <si>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</si>
  <si>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</si>
  <si>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</si>
  <si>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</si>
  <si>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</si>
  <si>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</si>
  <si>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</si>
  <si>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</si>
  <si>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</si>
  <si>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</si>
  <si>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</si>
  <si>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</si>
  <si>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</si>
  <si>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</si>
  <si>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</si>
  <si>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</si>
  <si>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</si>
  <si>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</si>
  <si>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</si>
  <si>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</si>
  <si>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</si>
  <si>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SO 102</t>
  </si>
  <si>
    <t>CHODNÍKOVÉ PLOCHY</t>
  </si>
  <si>
    <t>Zemní práce</t>
  </si>
  <si>
    <t>00572410</t>
  </si>
  <si>
    <t>osivo směs travní parková</t>
  </si>
  <si>
    <t>KG</t>
  </si>
  <si>
    <t>325,49*0,03</t>
  </si>
  <si>
    <t>10321100</t>
  </si>
  <si>
    <t>zahradní substrát pro výsadbu VL</t>
  </si>
  <si>
    <t>M3</t>
  </si>
  <si>
    <t>(46*0,3*0,3*0,3)*0,5</t>
  </si>
  <si>
    <t>10364101</t>
  </si>
  <si>
    <t>zemina pro terénní úpravy -  ornice</t>
  </si>
  <si>
    <t>T</t>
  </si>
  <si>
    <t>"potřeba" 325,49*0,15 
"stávající" -(9,36+22,89+47,16+11,55+37,81+14,54+18,48)*0,15 
Součet 24,555 
24,555 * 1,8</t>
  </si>
  <si>
    <t>111211101</t>
  </si>
  <si>
    <t>Odstranění křovin a stromů průměru kmene do 100 mm i s kořeny sklonu terénu do 1:5 ručně</t>
  </si>
  <si>
    <t>M2</t>
  </si>
  <si>
    <t>Odstranění křovin a stromů s odstraněním kořenů ručně průměru kmene do 100 mm jakékoliv plochy v rovině nebo ve svahu o sklonu do 1:5</t>
  </si>
  <si>
    <t>23,13+2,39+14,5</t>
  </si>
  <si>
    <t>8</t>
  </si>
  <si>
    <t>122151102</t>
  </si>
  <si>
    <t>Odkopávky a prokopávky nezapažené v hornině třídy těžitelnosti I, skupiny 1 a 2 objem do 50 m3 strojně</t>
  </si>
  <si>
    <t>Odkopávky a prokopávky nezapažené strojně v hornině třídy těžitelnosti I skupiny 1 a 2 přes 20 do 50 m3</t>
  </si>
  <si>
    <t>"zemina vhodná k ohumusování" 
(9,36+22,89+47,16+11,55+37,81+14,54+18,48)*0,15</t>
  </si>
  <si>
    <t>122251102</t>
  </si>
  <si>
    <t>Odkopávky a prokopávky nezapažené v hornině třídy těžitelnosti I, skupiny 3 objem do 50 m3 strojně</t>
  </si>
  <si>
    <t>Odkopávky a prokopávky nezapažené strojně v hornině třídy těžitelnosti I skupiny 3 přes 20 do 50 m3</t>
  </si>
  <si>
    <t>"pro kci chodníku" 
92,59*0,3</t>
  </si>
  <si>
    <t>13</t>
  </si>
  <si>
    <t>162301501</t>
  </si>
  <si>
    <t>Vodorovné přemístění křovin do 5 km D kmene do 100 mm</t>
  </si>
  <si>
    <t>Vodorovné přemístění smýcených křovin do průměru kmene 100 mm na vzdálenost do 5 000 m</t>
  </si>
  <si>
    <t>40,02</t>
  </si>
  <si>
    <t>14</t>
  </si>
  <si>
    <t>162451106</t>
  </si>
  <si>
    <t>Vodorovné přemístění do 2000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</si>
  <si>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</si>
  <si>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"zemina vhodná k ohumusování na skládku stavby" 24,269 
"zemina vhodná k ohumusování ze skládky stavby na místo upotřebení" 24,269 
Součet 48,538</t>
  </si>
  <si>
    <t>15</t>
  </si>
  <si>
    <t>162651112</t>
  </si>
  <si>
    <t>Vodorovné přemístění do 5000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</si>
  <si>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</si>
  <si>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27,777+0,621</t>
  </si>
  <si>
    <t>16</t>
  </si>
  <si>
    <t>167151101</t>
  </si>
  <si>
    <t>Nakládání výkopku z hornin třídy těžitelnosti I, skupiny 1 až 3 do 100 m3</t>
  </si>
  <si>
    <t>Nakládání, skládání a překládání neulehlého výkopku nebo sypaniny strojně nakládání, množství do 100 m3, z horniny třídy těžitelnosti I, skupiny 1 až 3</t>
  </si>
  <si>
    <t>24,269</t>
  </si>
  <si>
    <t>17</t>
  </si>
  <si>
    <t>171201231</t>
  </si>
  <si>
    <t>Poplatek za uložení zeminy a kamení na recyklační skládce (skládkovné) kód odpadu 17 05 04</t>
  </si>
  <si>
    <t>Poplatek za uložení stavebního odpadu na recyklační skládce (skládkovné) zeminy a kamení zatříděného do Katalogu odpadů pod kódem 17 05 04</t>
  </si>
  <si>
    <t>28,398 
28,398 * 1,8</t>
  </si>
  <si>
    <t>18</t>
  </si>
  <si>
    <t>181111111</t>
  </si>
  <si>
    <t>Plošná úprava terénu do 500 m2 zemina tř 1 až 4 nerovnosti do 100 mm v rovinně a svahu do 1:5</t>
  </si>
  <si>
    <t>Plošná úprava terénu v zemině tř. 1 až 4 s urovnáním povrchu bez doplnění ornice souvislé plochy do 500 m2 při nerovnostech terénu přes 50 do 100 mm v rovině nebo na svahu do 1:5</t>
  </si>
  <si>
    <t>325,49</t>
  </si>
  <si>
    <t>19</t>
  </si>
  <si>
    <t>181351003</t>
  </si>
  <si>
    <t>Rozprostření ornice tl vrstvy do 200 mm pl do 100 m2 v rovině nebo ve svahu do 1:5 strojně</t>
  </si>
  <si>
    <t>Rozprostření a urovnání ornice v rovině nebo ve svahu sklonu do 1:5 strojně při souvislé ploše do 100 m2, tl. vrstvy do 200 mm</t>
  </si>
  <si>
    <t>20</t>
  </si>
  <si>
    <t>181411131</t>
  </si>
  <si>
    <t>Založení parkového trávníku výsevem plochy do 1000 m2 v rovině a ve svahu do 1:5</t>
  </si>
  <si>
    <t>Založení trávníku na půdě předem připravené plochy do 1000 m2 výsevem včetně utažení parkového v rovině nebo na svahu do 1:5</t>
  </si>
  <si>
    <t>21</t>
  </si>
  <si>
    <t>181951112</t>
  </si>
  <si>
    <t>Úprava pláně v hornině třídy těžitelnosti I, skupiny 1 až 3 se zhutněním</t>
  </si>
  <si>
    <t>Úprava pláně vyrovnáním výškových rozdílů strojně v hornině třídy těžitelnosti I, skupiny 1 až 3 se zhutněním</t>
  </si>
  <si>
    <t>92,59</t>
  </si>
  <si>
    <t>22</t>
  </si>
  <si>
    <t>183101213</t>
  </si>
  <si>
    <t>Jamky pro výsadbu s výměnou 50 % půdy zeminy tř 1 až 4 objem do 0,05 m3 v rovině a svahu do 1:5</t>
  </si>
  <si>
    <t>KUS</t>
  </si>
  <si>
    <t>Hloubení jamek pro vysazování rostlin v zemině tř.1 až 4 s výměnou půdy z 50% v rovině nebo na svahu do 1:5, objemu přes 0,02 do 0,05 m3</t>
  </si>
  <si>
    <t>23*2</t>
  </si>
  <si>
    <t>23</t>
  </si>
  <si>
    <t>183402121</t>
  </si>
  <si>
    <t>Rozrušení půdy souvislé plochy do 500 m2 hloubky do 150 mm v rovině a svahu do 1:5</t>
  </si>
  <si>
    <t>Rozrušení půdy na hloubku přes 50 do 150 mm souvislé plochy do 500 m2 v rovině nebo na svahu do 1:5</t>
  </si>
  <si>
    <t>24</t>
  </si>
  <si>
    <t>184102211</t>
  </si>
  <si>
    <t>Výsadba keře bez balu v do 1 m do jamky se zalitím v rovině a svahu do 1:5</t>
  </si>
  <si>
    <t>Výsadba keře bez balu do předem vyhloubené jamky se zalitím  v rovině nebo na svahu do 1:5 výšky do 1 m v terénu</t>
  </si>
  <si>
    <t>46</t>
  </si>
  <si>
    <t>25</t>
  </si>
  <si>
    <t>184802111</t>
  </si>
  <si>
    <t>Chemické odplevelení před založením kultury nad 20 m2 postřikem na široko v rovině a svahu do 1:5</t>
  </si>
  <si>
    <t>Chemické odplevelení půdy před založením kultury, trávníku nebo zpevněných ploch  o výměře jednotlivě přes 20 m2 v rovině nebo na svahu do 1:5 postřikem na široko</t>
  </si>
  <si>
    <t>26</t>
  </si>
  <si>
    <t>185804312</t>
  </si>
  <si>
    <t>Zalití rostlin vodou plocha přes 20 m2</t>
  </si>
  <si>
    <t>Zalití rostlin vodou plochy záhonů jednotlivě přes 20 m2</t>
  </si>
  <si>
    <t>325,49*0,025*3</t>
  </si>
  <si>
    <t>75</t>
  </si>
  <si>
    <t>Keř</t>
  </si>
  <si>
    <t>Keř Dřišťál -  Berberis</t>
  </si>
  <si>
    <t>46 
Součet 46</t>
  </si>
  <si>
    <t>Svislé a kompletní konstrukce</t>
  </si>
  <si>
    <t>27</t>
  </si>
  <si>
    <t>339921132</t>
  </si>
  <si>
    <t>Osazování betonových palisád do betonového základu v řadě výšky prvku přes 0,5 do 1 m</t>
  </si>
  <si>
    <t>M</t>
  </si>
  <si>
    <t>Osazování palisád  betonových v řadě se zabetonováním výšky palisády přes 500 do 1000 mm</t>
  </si>
  <si>
    <t>(74+63)*0,175 
30*0,11 
Součet 27,275</t>
  </si>
  <si>
    <t>45</t>
  </si>
  <si>
    <t>59228408</t>
  </si>
  <si>
    <t>palisáda betonová tyčová hranatá přírodní 110x110x600mm</t>
  </si>
  <si>
    <t>30=30,000 [A]</t>
  </si>
  <si>
    <t>59228413</t>
  </si>
  <si>
    <t>palisáda betonová tyčová půlkulatá přírodní 175x200x800mm</t>
  </si>
  <si>
    <t>63=63,000 [A]</t>
  </si>
  <si>
    <t>47</t>
  </si>
  <si>
    <t>59228414</t>
  </si>
  <si>
    <t>palisáda betonová tyčová půlkulatá přírodní 175x200x1000mm</t>
  </si>
  <si>
    <t>74=74,000 [A]</t>
  </si>
  <si>
    <t>Vodorovné konstrukce</t>
  </si>
  <si>
    <t>28</t>
  </si>
  <si>
    <t>4342311RP</t>
  </si>
  <si>
    <t>Schodišťové stupně přímé ze schodišťových prvků  dl. 290 mm, na cementovou maltu</t>
  </si>
  <si>
    <t>Stupně zděné nastojato z univerzálních schodišťových prvků  dl. 290 mm, na cementovou maltu, na urovnaný podklad, s vyspárováním přímé</t>
  </si>
  <si>
    <t>3*3</t>
  </si>
  <si>
    <t>29</t>
  </si>
  <si>
    <t>434311114</t>
  </si>
  <si>
    <t>Schodišťové stupně dusané na terén z betonu tř. C 16/20 bez potěru</t>
  </si>
  <si>
    <t>Stupně dusané z betonu prostého nebo prokládaného kamenem  na terén nebo na desku bez potěru, se zahlazením povrchu tř. C 16/20</t>
  </si>
  <si>
    <t>30</t>
  </si>
  <si>
    <t>434351141</t>
  </si>
  <si>
    <t>Zřízení bednění stupňů přímočarých schodišť</t>
  </si>
  <si>
    <t>Bednění stupňů  betonovaných na podstupňové desce nebo na terénu půdorysně přímočarých zřízení</t>
  </si>
  <si>
    <t>3*3*0,17</t>
  </si>
  <si>
    <t>31</t>
  </si>
  <si>
    <t>434351142</t>
  </si>
  <si>
    <t>Odstranění bednění stupňů přímočarých schodišť</t>
  </si>
  <si>
    <t>Bednění stupňů  betonovaných na podstupňové desce nebo na terénu půdorysně přímočarých odstranění</t>
  </si>
  <si>
    <t>1,53</t>
  </si>
  <si>
    <t>76</t>
  </si>
  <si>
    <t>stupeň</t>
  </si>
  <si>
    <t>univerzální schodišťový prvek z betonu 160x320/285x300 přírodní</t>
  </si>
  <si>
    <t>(3*3)/0,3</t>
  </si>
  <si>
    <t>46-M</t>
  </si>
  <si>
    <t>Zemní práce při extr.mont.pracích</t>
  </si>
  <si>
    <t>32</t>
  </si>
  <si>
    <t>460150243</t>
  </si>
  <si>
    <t>Hloubení kabelových zapažených i nezapažených rýh ručně š 50 cm, hl 60 cm, v hornině tř 3</t>
  </si>
  <si>
    <t>Hloubení zapažených i nezapažených kabelových rýh ručně včetně urovnání dna s přemístěním výkopku do vzdálenosti 3 m od okraje jámy nebo naložením na dopravní prostředek šířky 50 cm, hloubky 60 cm, v hornině třídy 3</t>
  </si>
  <si>
    <t>33</t>
  </si>
  <si>
    <t>460490013</t>
  </si>
  <si>
    <t>Krytí kabelů výstražnou fólií šířky 34 cm</t>
  </si>
  <si>
    <t>Krytí kabelů, spojek, koncovek a odbočnic  kabelů výstražnou fólií z PVC včetně vyrovnání povrchu rýhy, rozvinutí a uložení fólie do rýhy, fólie šířky do 34cm</t>
  </si>
  <si>
    <t>34</t>
  </si>
  <si>
    <t>460510284</t>
  </si>
  <si>
    <t>Kanály zapuštěné do terénu neasfaltované z prefabrikovaných betonových žlabů rozměrů 31x26/20x20 cm</t>
  </si>
  <si>
    <t>Kabelové prostupy, kanály a multikanály  kanály z prefabrikovaných betonových žlabů zapuštěné do terénu, včetně výkopu horniny, utěsnění, vyspárování a zakrytí víkem neasfaltované 31x26/20x20 cm</t>
  </si>
  <si>
    <t>"plyn" 
2*2,5</t>
  </si>
  <si>
    <t>35</t>
  </si>
  <si>
    <t>460560243</t>
  </si>
  <si>
    <t>Zásyp rýh ručně šířky 50 cm, hloubky 60 cm, z horniny třídy 3</t>
  </si>
  <si>
    <t>Zásyp kabelových rýh ručně s uložením výkopku ve vrstvách včetně zhutnění a urovnání povrchu šířky 50 cm hloubky 60 cm, v hornině třídy 3</t>
  </si>
  <si>
    <t>Komunikace pozemní</t>
  </si>
  <si>
    <t>38</t>
  </si>
  <si>
    <t>564231111</t>
  </si>
  <si>
    <t>Podklad nebo podsyp ze štěrkopísku ŠP tl 100 mm</t>
  </si>
  <si>
    <t>Podklad nebo podsyp ze štěrkopísku ŠP  s rozprostřením, vlhčením a zhutněním, po zhutnění tl. 100 mm</t>
  </si>
  <si>
    <t>"lože pod obruby" 182,53*0,3</t>
  </si>
  <si>
    <t>39</t>
  </si>
  <si>
    <t>564241111</t>
  </si>
  <si>
    <t>Podklad nebo podsyp ze štěrkopísku ŠP tl 120 mm</t>
  </si>
  <si>
    <t>Podklad nebo podsyp ze štěrkopísku ŠP  s rozprostřením, vlhčením a zhutněním, po zhutnění tl. 120 mm</t>
  </si>
  <si>
    <t>40</t>
  </si>
  <si>
    <t>564851111</t>
  </si>
  <si>
    <t>Podklad ze štěrkodrtě ŠD tl 150 mm</t>
  </si>
  <si>
    <t>Podklad ze štěrkodrti ŠD  s rozprostřením a zhutněním, po zhutnění tl. 150 mm</t>
  </si>
  <si>
    <t>41</t>
  </si>
  <si>
    <t>58381007</t>
  </si>
  <si>
    <t>kostka dlažební žula drobná 10/12</t>
  </si>
  <si>
    <t>3,34=3,340 [A]</t>
  </si>
  <si>
    <t>42</t>
  </si>
  <si>
    <t>591141111</t>
  </si>
  <si>
    <t>Kladení zámkové dlažby na MC tl 50 mm</t>
  </si>
  <si>
    <t>Kladení zámkové dlažby s provedením lože do tl. 50 mm, s vyplněním spár, s dvojím beraněním a se smetením přebytečného materiálu na krajnici, do lože z cementové malty</t>
  </si>
  <si>
    <t>"schodiště - zámková dl." 
1,17 
Součet 1,17</t>
  </si>
  <si>
    <t>43</t>
  </si>
  <si>
    <t>591241111</t>
  </si>
  <si>
    <t>Kladení dlažby z kostek drobných z kamene na MC tl 50 mm</t>
  </si>
  <si>
    <t>Kladení dlažby z kostek  s provedením lože do tl. 50 mm, s vyplněním spár, s dvojím beraněním a se smetením přebytečného materiálu na krajnici drobných z kamene, do lože z cementové malty</t>
  </si>
  <si>
    <t>"technologická dlažba" 
3,34</t>
  </si>
  <si>
    <t>48</t>
  </si>
  <si>
    <t>59245006</t>
  </si>
  <si>
    <t>dlažba tvar obdélník betonová pro nevidomé 200x100x60mm červená</t>
  </si>
  <si>
    <t>dlažba tvar obdélník betonová pro nevidomé 200x100x60mm barevná</t>
  </si>
  <si>
    <t>40,56=40,560 [A]</t>
  </si>
  <si>
    <t>49</t>
  </si>
  <si>
    <t>59245018</t>
  </si>
  <si>
    <t>dlažba tvar obdélník betonová 200x100x60mm přírodní</t>
  </si>
  <si>
    <t>"chodník" 498,16 
"technologická dlažba" 4,67 
"schodiště" 1,17 
Součet 504=504,000 [A]</t>
  </si>
  <si>
    <t>50</t>
  </si>
  <si>
    <t>59245020</t>
  </si>
  <si>
    <t>dlažba tvar obdélník betonová 200x100x80mm přírodní</t>
  </si>
  <si>
    <t>32,21=32,210 [A]</t>
  </si>
  <si>
    <t>51</t>
  </si>
  <si>
    <t>59245226</t>
  </si>
  <si>
    <t>dlažba tvar obdélník betonová pro nevidomé 200x100x80mm červená</t>
  </si>
  <si>
    <t>dlažba tvar obdélník betonová pro nevidomé 200x100x80mm barevná</t>
  </si>
  <si>
    <t>1,94=1,940 [A]</t>
  </si>
  <si>
    <t>52</t>
  </si>
  <si>
    <t>596211110</t>
  </si>
  <si>
    <t>Kladení zámkové dlažby komunikací pro pěší tl 60 mm skupiny A pl do 50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</si>
  <si>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</si>
  <si>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4,94+3,15+1,61+1,94+3,48+3,4+1,25+3,86+1,26+0,83+2,43+1,94+1,39+2,86+6,22 
"technologická dlažba - zámková" 
4,67 
Součet 45,23</t>
  </si>
  <si>
    <t>53</t>
  </si>
  <si>
    <t>596211112</t>
  </si>
  <si>
    <t>Kladení zámkové dlažby komunikací pro pěší tl 60 mm skupiny A pl do 300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</si>
  <si>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</si>
  <si>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92,14+2,08+5,52+1,84+29,93+32,36+13,26+107,1+3,02+5,55+10,46+4,76+26,16+24,67+4,56+126,71+3,19+4,85</t>
  </si>
  <si>
    <t>54</t>
  </si>
  <si>
    <t>596211210</t>
  </si>
  <si>
    <t>Kladení zámkové dlažby komunikací pro pěší tl 80 mm skupiny A pl do 50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</si>
  <si>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</si>
  <si>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"vjezd" 
32,21+1,94</t>
  </si>
  <si>
    <t>711</t>
  </si>
  <si>
    <t>Izolace proti vodě, vlhkosti a plynům</t>
  </si>
  <si>
    <t>55</t>
  </si>
  <si>
    <t>711161212</t>
  </si>
  <si>
    <t>Izolace proti zemní vlhkosti nopovou fólií svislá, nopek v 8,0 mm, tl do 0,6 mm</t>
  </si>
  <si>
    <t>Izolace proti zemní vlhkosti a beztlakové vodě nopovými fóliemi na ploše svislé S vrstva ochranná, odvětrávací a drenážní výška nopku 8,0 mm, tl. fólie do 0,6 mm</t>
  </si>
  <si>
    <t>(11,32+23,34+9,92+26,28+11)*1</t>
  </si>
  <si>
    <t>73</t>
  </si>
  <si>
    <t>998711101</t>
  </si>
  <si>
    <t>Přesun hmot tonážní pro izolace proti vodě, vlhkosti a plynům v objektech výšky do 6 m</t>
  </si>
  <si>
    <t>Přesun hmot pro izolace proti vodě, vlhkosti a plynům  stanovený z hmotnosti přesunovaného materiálu vodorovná dopravní vzdálenost do 50 m v objektech výšky do 6 m</t>
  </si>
  <si>
    <t>721</t>
  </si>
  <si>
    <t>Zdravotechnika - vnitřní kanalizace</t>
  </si>
  <si>
    <t>56</t>
  </si>
  <si>
    <t>721242105</t>
  </si>
  <si>
    <t>Lapač střešních splavenin z PP se zápachovou klapkou a lapacím košem DN 110</t>
  </si>
  <si>
    <t>Lapače střešních splavenin polypropylenové (PP) se svislým odtokem DN 110</t>
  </si>
  <si>
    <t>761</t>
  </si>
  <si>
    <t>Konstrukce prosvětlovací</t>
  </si>
  <si>
    <t>37</t>
  </si>
  <si>
    <t>56245251</t>
  </si>
  <si>
    <t>světlík sklepní (anglický dvorek) pochozí včetně odvodňovacího prvku rošt děrovaný plech 1000x600x400mm</t>
  </si>
  <si>
    <t>57</t>
  </si>
  <si>
    <t>761661021</t>
  </si>
  <si>
    <t>Osazení sklepních světlíků (anglických dvorků) hloubky do 1,0 m, šířky do 1,0 m</t>
  </si>
  <si>
    <t>Osazení sklepních světlíků (anglických dvorků) včetně osazení roštu, osazení odvodňovacího prvku a osazení pojistky (proti vloupání ) hloubky přes 0,6 m do 1,0 m, šířky do 1,0 m</t>
  </si>
  <si>
    <t>58</t>
  </si>
  <si>
    <t>761661803</t>
  </si>
  <si>
    <t>Demontáž sklepního světlíku (anglického dvorku) hloubky do 1,00 m</t>
  </si>
  <si>
    <t>Demontáž sklepních světlíků (anglických dvorků) hloubky přes 0,60 do 1,00 m</t>
  </si>
  <si>
    <t>767</t>
  </si>
  <si>
    <t>Konstrukce zámečnické</t>
  </si>
  <si>
    <t>13611228</t>
  </si>
  <si>
    <t>plech ocelový hladký jakost S 235 JR tl 10mm tabule</t>
  </si>
  <si>
    <t>(6)*((0,1*0,1)*80)/1000</t>
  </si>
  <si>
    <t>11</t>
  </si>
  <si>
    <t>14011026</t>
  </si>
  <si>
    <t>trubka ocelová bezešvá hladká jakost 11 353 51x3,2mm</t>
  </si>
  <si>
    <t>((6*1,1)+9)</t>
  </si>
  <si>
    <t>12</t>
  </si>
  <si>
    <t>14015014</t>
  </si>
  <si>
    <t>trubka ocelová bezešvá přesná jakost 11 353 14x2,0mm</t>
  </si>
  <si>
    <t>0,9*90</t>
  </si>
  <si>
    <t>36</t>
  </si>
  <si>
    <t>55283900</t>
  </si>
  <si>
    <t>trubka ocelová bezešvá hladká jakost 11 353 31,8x3,2mm</t>
  </si>
  <si>
    <t>9+9</t>
  </si>
  <si>
    <t>59</t>
  </si>
  <si>
    <t>767995111</t>
  </si>
  <si>
    <t>Montáž atypických zámečnických konstrukcí hmotnosti do 5 kg</t>
  </si>
  <si>
    <t>Montáž ostatních atypických zámečnických konstrukcí  hmotnosti do 5 kg</t>
  </si>
  <si>
    <t>15,6*3,95 
18*2,25 
81*0,59 
Součet 149,91</t>
  </si>
  <si>
    <t>74</t>
  </si>
  <si>
    <t>998767101</t>
  </si>
  <si>
    <t>Přesun hmot tonážní pro zámečnické konstrukce v objektech v do 6 m</t>
  </si>
  <si>
    <t>Přesun hmot pro zámečnické konstrukce  stanovený z hmotnosti přesunovaného materiálu vodorovná dopravní vzdálenost do 50 m v objektech výšky do 6 m</t>
  </si>
  <si>
    <t>783</t>
  </si>
  <si>
    <t>Dokončovací práce - nátěry</t>
  </si>
  <si>
    <t>60</t>
  </si>
  <si>
    <t>783301303</t>
  </si>
  <si>
    <t>Bezoplachové odrezivění zámečnických konstrukcí</t>
  </si>
  <si>
    <t>Příprava podkladu zámečnických konstrukcí před provedením nátěru odrezivění odrezovačem bezoplachovým</t>
  </si>
  <si>
    <t>PI*0,051*15,6 
PI*0,0318*18 
PI*0,014*81 
Součet 0</t>
  </si>
  <si>
    <t>61</t>
  </si>
  <si>
    <t>783301311</t>
  </si>
  <si>
    <t>Odmaštění zámečnických konstrukcí vodou ředitelným odmašťovačem</t>
  </si>
  <si>
    <t>Příprava podkladu zámečnických konstrukcí před provedením nátěru odmaštění odmašťovačem vodou ředitelným</t>
  </si>
  <si>
    <t>7,86</t>
  </si>
  <si>
    <t>62</t>
  </si>
  <si>
    <t>783314201</t>
  </si>
  <si>
    <t>Základní antikorozní jednonásobný syntetický standardní nátěr zámečnických konstrukcí</t>
  </si>
  <si>
    <t>Základní antikorozní nátěr zámečnických konstrukcí jednonásobný syntetický standardní</t>
  </si>
  <si>
    <t>63</t>
  </si>
  <si>
    <t>783315101</t>
  </si>
  <si>
    <t>Mezinátěr jednonásobný syntetický standardní zámečnických konstrukcí</t>
  </si>
  <si>
    <t>Mezinátěr zámečnických konstrukcí jednonásobný syntetický standardní</t>
  </si>
  <si>
    <t>64</t>
  </si>
  <si>
    <t>783317101</t>
  </si>
  <si>
    <t>Krycí jednonásobný syntetický standardní nátěr zámečnických konstrukcí</t>
  </si>
  <si>
    <t>Krycí nátěr (email) zámečnických konstrukcí jednonásobný syntetický standardní</t>
  </si>
  <si>
    <t>Ostatní konstrukce a práce, bourání</t>
  </si>
  <si>
    <t>113106132</t>
  </si>
  <si>
    <t>Rozebrání dlažeb z betonových nebo kamenných dlaždic komunikací pro pěší strojně pl do 50 m2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</si>
  <si>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</si>
  <si>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24,51</t>
  </si>
  <si>
    <t>113106144</t>
  </si>
  <si>
    <t>Rozebrání dlažeb ze zámkových dlaždic komunikací pro pěší strojně pl přes 50 m2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</si>
  <si>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</si>
  <si>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55,72+130,99+213,98+102,87+3,44</t>
  </si>
  <si>
    <t>7</t>
  </si>
  <si>
    <t>113202111</t>
  </si>
  <si>
    <t>Vytrhání obrub krajníků obrubníků stojatých</t>
  </si>
  <si>
    <t>Vytrhání obrub  s vybouráním lože, s přemístěním hmot na skládku na vzdálenost do 3 m nebo s naložením na dopravní prostředek z krajníků nebo obrubníků stojatých</t>
  </si>
  <si>
    <t>"chodníkové obruby" 
33,34+10,89+5,46+22,01+16,07+10,9+21,16+19,44+15,69+10,43+17,57+6,8+11,92+40,79</t>
  </si>
  <si>
    <t>44</t>
  </si>
  <si>
    <t>59217017</t>
  </si>
  <si>
    <t>obrubník betonový chodníkový 1000x100x250mm</t>
  </si>
  <si>
    <t>182,53=182,530 [A]</t>
  </si>
  <si>
    <t>65</t>
  </si>
  <si>
    <t>911121111</t>
  </si>
  <si>
    <t>Montáž zábradlí ocelového přichyceného vruty do betonového podkladu</t>
  </si>
  <si>
    <t>Montáž zábradlí ocelového  přichyceného vruty do betonového podkladu</t>
  </si>
  <si>
    <t>"kotvení do palisád" 9</t>
  </si>
  <si>
    <t>66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</si>
  <si>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</si>
  <si>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</si>
  <si>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</si>
  <si>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(5,5+5,77+0,93+2,06+35,7+10,19+3,27+2,26+2,24+13,79+9,85+15,24+13,45+14,45+2,8+6,71+15,69+7,66+14,97)</t>
  </si>
  <si>
    <t>67</t>
  </si>
  <si>
    <t>916991121</t>
  </si>
  <si>
    <t>Lože pod obrubníky, krajníky nebo obruby z dlažebních kostek z betonu prostého</t>
  </si>
  <si>
    <t>Lože pod obrubníky, krajníky nebo obruby z dlažebních kostek  z betonu prostého tř. C 16/20</t>
  </si>
  <si>
    <t>"příplatek za zvětšené lože palisád" 24*0,4*0,1</t>
  </si>
  <si>
    <t>68</t>
  </si>
  <si>
    <t>935932321</t>
  </si>
  <si>
    <t>Odvodňovací plastový žlab pro zatížení A15 - C250 vnitřní š 150 mm s roštem můstkovým z litiny</t>
  </si>
  <si>
    <t>Odvodňovací plastový žlab pro třídu zatížení A 15 - C 250 vnitřní šířky 150 mm s krycím roštem můstkovým z litiny</t>
  </si>
  <si>
    <t>1,9+2,2</t>
  </si>
  <si>
    <t>997</t>
  </si>
  <si>
    <t>Přesun sutě</t>
  </si>
  <si>
    <t>69</t>
  </si>
  <si>
    <t>997221561</t>
  </si>
  <si>
    <t>Vodorovná doprava suti z kusových materiálů do 1 km</t>
  </si>
  <si>
    <t>Vodorovná doprava suti  bez naložení, ale se složením a s hrubým urovnáním z kusových materiálů, na vzdálenost do 1 km</t>
  </si>
  <si>
    <t>187,776</t>
  </si>
  <si>
    <t>70</t>
  </si>
  <si>
    <t>997221569</t>
  </si>
  <si>
    <t>Příplatek ZKD 1 km u vodorovné dopravy suti z kusových materiálů</t>
  </si>
  <si>
    <t>Vodorovná doprava suti  bez naložení, ale se složením a s hrubým urovnáním Příplatek k ceně za každý další i započatý 1 km přes 1 km</t>
  </si>
  <si>
    <t>187,776*4</t>
  </si>
  <si>
    <t>71</t>
  </si>
  <si>
    <t>997221861</t>
  </si>
  <si>
    <t>Poplatek za uložení stavebního odpadu na recyklační skládce (skládkovné) z prostého betonu pod kódem 17 01 01</t>
  </si>
  <si>
    <t>Poplatek za uložení stavebního odpadu na recyklační skládce (skládkovné) z prostého betonu zatříděného do Katalogu odpadů pod kódem 17 01 01</t>
  </si>
  <si>
    <t>998</t>
  </si>
  <si>
    <t>Přesun hmot</t>
  </si>
  <si>
    <t>72</t>
  </si>
  <si>
    <t>998223011</t>
  </si>
  <si>
    <t>Přesun hmot pro pozemní komunikace s krytem dlážděným</t>
  </si>
  <si>
    <t>Přesun hmot pro pozemní komunikace s krytem dlážděným  dopravní vzdálenost do 200 m jakékoliv délky objektu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</si>
</sst>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'000.1_Ostatní'!I3</f>
      </c>
      <c s="20">
        <f>'000.1_Ostatní'!O2</f>
      </c>
      <c s="20">
        <f>C10+D10</f>
      </c>
    </row>
    <row r="11" spans="1:5" ht="12.75" customHeight="1">
      <c r="A11" s="19" t="s">
        <v>65</v>
      </c>
      <c s="19" t="s">
        <v>28</v>
      </c>
      <c s="20">
        <f>'000.1_Vedlejší'!I3</f>
      </c>
      <c s="20">
        <f>'000.1_Vedlejší'!O2</f>
      </c>
      <c s="20">
        <f>C11+D11</f>
      </c>
    </row>
    <row r="12" spans="1:5" ht="12.75" customHeight="1">
      <c r="A12" s="40" t="s">
        <v>77</v>
      </c>
      <c s="40" t="s">
        <v>78</v>
      </c>
      <c s="41">
        <f>'SO 102'!I3</f>
      </c>
      <c s="41">
        <f>'SO 102'!O2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54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25.5">
      <c r="A15" s="35" t="s">
        <v>53</v>
      </c>
      <c r="E15" s="36" t="s">
        <v>60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63</v>
      </c>
    </row>
    <row r="20" spans="1:5" ht="12.75">
      <c r="A20" s="37" t="s">
        <v>55</v>
      </c>
      <c r="E20" s="38" t="s">
        <v>50</v>
      </c>
    </row>
    <row r="21" spans="1:5" ht="63.75">
      <c r="A21" t="s">
        <v>56</v>
      </c>
      <c r="E21" s="36" t="s">
        <v>64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65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65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25.5">
      <c r="A10" s="24" t="s">
        <v>48</v>
      </c>
      <c s="29" t="s">
        <v>32</v>
      </c>
      <c s="29" t="s">
        <v>66</v>
      </c>
      <c s="24" t="s">
        <v>67</v>
      </c>
      <c s="30" t="s">
        <v>68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50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50</v>
      </c>
    </row>
    <row r="14" spans="1:16" ht="12.75">
      <c r="A14" s="24" t="s">
        <v>48</v>
      </c>
      <c s="29" t="s">
        <v>26</v>
      </c>
      <c s="29" t="s">
        <v>69</v>
      </c>
      <c s="24" t="s">
        <v>67</v>
      </c>
      <c s="30" t="s">
        <v>70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50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50</v>
      </c>
    </row>
    <row r="18" spans="1:16" ht="25.5">
      <c r="A18" s="24" t="s">
        <v>48</v>
      </c>
      <c s="29" t="s">
        <v>25</v>
      </c>
      <c s="29" t="s">
        <v>71</v>
      </c>
      <c s="24" t="s">
        <v>67</v>
      </c>
      <c s="30" t="s">
        <v>72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50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50</v>
      </c>
    </row>
    <row r="22" spans="1:16" ht="25.5">
      <c r="A22" s="24" t="s">
        <v>48</v>
      </c>
      <c s="29" t="s">
        <v>36</v>
      </c>
      <c s="29" t="s">
        <v>73</v>
      </c>
      <c s="24" t="s">
        <v>67</v>
      </c>
      <c s="30" t="s">
        <v>74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12.75">
      <c r="A24" s="37" t="s">
        <v>55</v>
      </c>
      <c r="E24" s="38" t="s">
        <v>50</v>
      </c>
    </row>
    <row r="25" spans="1:5" ht="12.75">
      <c r="A25" t="s">
        <v>56</v>
      </c>
      <c r="E25" s="36" t="s">
        <v>50</v>
      </c>
    </row>
    <row r="26" spans="1:16" ht="12.75">
      <c r="A26" s="24" t="s">
        <v>48</v>
      </c>
      <c s="29" t="s">
        <v>38</v>
      </c>
      <c s="29" t="s">
        <v>75</v>
      </c>
      <c s="24" t="s">
        <v>67</v>
      </c>
      <c s="30" t="s">
        <v>76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12.75">
      <c r="A28" s="37" t="s">
        <v>55</v>
      </c>
      <c r="E28" s="38" t="s">
        <v>50</v>
      </c>
    </row>
    <row r="29" spans="1:5" ht="12.75">
      <c r="A29" t="s">
        <v>56</v>
      </c>
      <c r="E29" s="36" t="s">
        <v>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0+O8+O93+O110+O131+O148+O201+O210+O215+O228+O253+O274+O307+O320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77</v>
      </c>
      <c s="39">
        <f>0+I8+I93+I110+I131+I148+I201+I210+I215+I228+I253+I274+I307+I320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77</v>
      </c>
      <c s="6"/>
      <c s="18" t="s">
        <v>78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32</v>
      </c>
      <c s="25"/>
      <c s="27" t="s">
        <v>79</v>
      </c>
      <c s="25"/>
      <c s="25"/>
      <c s="25"/>
      <c s="28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24" t="s">
        <v>48</v>
      </c>
      <c s="29" t="s">
        <v>32</v>
      </c>
      <c s="29" t="s">
        <v>80</v>
      </c>
      <c s="24" t="s">
        <v>50</v>
      </c>
      <c s="30" t="s">
        <v>81</v>
      </c>
      <c s="31" t="s">
        <v>82</v>
      </c>
      <c s="32">
        <v>9.765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50</v>
      </c>
    </row>
    <row r="11" spans="1:5" ht="12.75">
      <c r="A11" s="37" t="s">
        <v>55</v>
      </c>
      <c r="E11" s="38" t="s">
        <v>83</v>
      </c>
    </row>
    <row r="12" spans="1:5" ht="12.75">
      <c r="A12" t="s">
        <v>56</v>
      </c>
      <c r="E12" s="36" t="s">
        <v>50</v>
      </c>
    </row>
    <row r="13" spans="1:16" ht="12.75">
      <c r="A13" s="24" t="s">
        <v>48</v>
      </c>
      <c s="29" t="s">
        <v>26</v>
      </c>
      <c s="29" t="s">
        <v>84</v>
      </c>
      <c s="24" t="s">
        <v>50</v>
      </c>
      <c s="30" t="s">
        <v>85</v>
      </c>
      <c s="31" t="s">
        <v>86</v>
      </c>
      <c s="32">
        <v>0.621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50</v>
      </c>
    </row>
    <row r="15" spans="1:5" ht="12.75">
      <c r="A15" s="37" t="s">
        <v>55</v>
      </c>
      <c r="E15" s="38" t="s">
        <v>87</v>
      </c>
    </row>
    <row r="16" spans="1:5" ht="12.75">
      <c r="A16" t="s">
        <v>56</v>
      </c>
      <c r="E16" s="36" t="s">
        <v>50</v>
      </c>
    </row>
    <row r="17" spans="1:16" ht="12.75">
      <c r="A17" s="24" t="s">
        <v>48</v>
      </c>
      <c s="29" t="s">
        <v>25</v>
      </c>
      <c s="29" t="s">
        <v>88</v>
      </c>
      <c s="24" t="s">
        <v>50</v>
      </c>
      <c s="30" t="s">
        <v>89</v>
      </c>
      <c s="31" t="s">
        <v>90</v>
      </c>
      <c s="32">
        <v>44.199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50</v>
      </c>
    </row>
    <row r="19" spans="1:5" ht="51">
      <c r="A19" s="37" t="s">
        <v>55</v>
      </c>
      <c r="E19" s="38" t="s">
        <v>91</v>
      </c>
    </row>
    <row r="20" spans="1:5" ht="12.75">
      <c r="A20" t="s">
        <v>56</v>
      </c>
      <c r="E20" s="36" t="s">
        <v>50</v>
      </c>
    </row>
    <row r="21" spans="1:16" ht="25.5">
      <c r="A21" s="24" t="s">
        <v>48</v>
      </c>
      <c s="29" t="s">
        <v>36</v>
      </c>
      <c s="29" t="s">
        <v>92</v>
      </c>
      <c s="24" t="s">
        <v>50</v>
      </c>
      <c s="30" t="s">
        <v>93</v>
      </c>
      <c s="31" t="s">
        <v>94</v>
      </c>
      <c s="32">
        <v>40.02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25.5">
      <c r="A22" s="35" t="s">
        <v>53</v>
      </c>
      <c r="E22" s="36" t="s">
        <v>95</v>
      </c>
    </row>
    <row r="23" spans="1:5" ht="12.75">
      <c r="A23" s="37" t="s">
        <v>55</v>
      </c>
      <c r="E23" s="38" t="s">
        <v>96</v>
      </c>
    </row>
    <row r="24" spans="1:5" ht="12.75">
      <c r="A24" t="s">
        <v>56</v>
      </c>
      <c r="E24" s="36" t="s">
        <v>50</v>
      </c>
    </row>
    <row r="25" spans="1:16" ht="25.5">
      <c r="A25" s="24" t="s">
        <v>48</v>
      </c>
      <c s="29" t="s">
        <v>97</v>
      </c>
      <c s="29" t="s">
        <v>98</v>
      </c>
      <c s="24" t="s">
        <v>50</v>
      </c>
      <c s="30" t="s">
        <v>99</v>
      </c>
      <c s="31" t="s">
        <v>86</v>
      </c>
      <c s="32">
        <v>24.269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25.5">
      <c r="A26" s="35" t="s">
        <v>53</v>
      </c>
      <c r="E26" s="36" t="s">
        <v>100</v>
      </c>
    </row>
    <row r="27" spans="1:5" ht="25.5">
      <c r="A27" s="37" t="s">
        <v>55</v>
      </c>
      <c r="E27" s="38" t="s">
        <v>101</v>
      </c>
    </row>
    <row r="28" spans="1:5" ht="12.75">
      <c r="A28" t="s">
        <v>56</v>
      </c>
      <c r="E28" s="36" t="s">
        <v>50</v>
      </c>
    </row>
    <row r="29" spans="1:16" ht="25.5">
      <c r="A29" s="24" t="s">
        <v>48</v>
      </c>
      <c s="29" t="s">
        <v>43</v>
      </c>
      <c s="29" t="s">
        <v>102</v>
      </c>
      <c s="24" t="s">
        <v>50</v>
      </c>
      <c s="30" t="s">
        <v>103</v>
      </c>
      <c s="31" t="s">
        <v>86</v>
      </c>
      <c s="32">
        <v>27.777</v>
      </c>
      <c s="33">
        <v>0</v>
      </c>
      <c s="34">
        <f>ROUND(ROUND(H29,2)*ROUND(G29,3),2)</f>
      </c>
      <c r="O29">
        <f>(I29*21)/100</f>
      </c>
      <c t="s">
        <v>26</v>
      </c>
    </row>
    <row r="30" spans="1:5" ht="25.5">
      <c r="A30" s="35" t="s">
        <v>53</v>
      </c>
      <c r="E30" s="36" t="s">
        <v>104</v>
      </c>
    </row>
    <row r="31" spans="1:5" ht="25.5">
      <c r="A31" s="37" t="s">
        <v>55</v>
      </c>
      <c r="E31" s="38" t="s">
        <v>105</v>
      </c>
    </row>
    <row r="32" spans="1:5" ht="12.75">
      <c r="A32" t="s">
        <v>56</v>
      </c>
      <c r="E32" s="36" t="s">
        <v>50</v>
      </c>
    </row>
    <row r="33" spans="1:16" ht="12.75">
      <c r="A33" s="24" t="s">
        <v>48</v>
      </c>
      <c s="29" t="s">
        <v>106</v>
      </c>
      <c s="29" t="s">
        <v>107</v>
      </c>
      <c s="24" t="s">
        <v>50</v>
      </c>
      <c s="30" t="s">
        <v>108</v>
      </c>
      <c s="31" t="s">
        <v>94</v>
      </c>
      <c s="32">
        <v>40.02</v>
      </c>
      <c s="33">
        <v>0</v>
      </c>
      <c s="34">
        <f>ROUND(ROUND(H33,2)*ROUND(G33,3),2)</f>
      </c>
      <c r="O33">
        <f>(I33*21)/100</f>
      </c>
      <c t="s">
        <v>26</v>
      </c>
    </row>
    <row r="34" spans="1:5" ht="25.5">
      <c r="A34" s="35" t="s">
        <v>53</v>
      </c>
      <c r="E34" s="36" t="s">
        <v>109</v>
      </c>
    </row>
    <row r="35" spans="1:5" ht="12.75">
      <c r="A35" s="37" t="s">
        <v>55</v>
      </c>
      <c r="E35" s="38" t="s">
        <v>110</v>
      </c>
    </row>
    <row r="36" spans="1:5" ht="12.75">
      <c r="A36" t="s">
        <v>56</v>
      </c>
      <c r="E36" s="36" t="s">
        <v>50</v>
      </c>
    </row>
    <row r="37" spans="1:16" ht="25.5">
      <c r="A37" s="24" t="s">
        <v>48</v>
      </c>
      <c s="29" t="s">
        <v>111</v>
      </c>
      <c s="29" t="s">
        <v>112</v>
      </c>
      <c s="24" t="s">
        <v>50</v>
      </c>
      <c s="30" t="s">
        <v>113</v>
      </c>
      <c s="31" t="s">
        <v>86</v>
      </c>
      <c s="32">
        <v>48.538</v>
      </c>
      <c s="33">
        <v>0</v>
      </c>
      <c s="34">
        <f>ROUND(ROUND(H37,2)*ROUND(G37,3),2)</f>
      </c>
      <c r="O37">
        <f>(I37*21)/100</f>
      </c>
      <c t="s">
        <v>26</v>
      </c>
    </row>
    <row r="38" spans="1:5" ht="38.25">
      <c r="A38" s="35" t="s">
        <v>53</v>
      </c>
      <c r="E38" s="36" t="s">
        <v>114</v>
      </c>
    </row>
    <row r="39" spans="1:5" ht="38.25">
      <c r="A39" s="37" t="s">
        <v>55</v>
      </c>
      <c r="E39" s="38" t="s">
        <v>115</v>
      </c>
    </row>
    <row r="40" spans="1:5" ht="12.75">
      <c r="A40" t="s">
        <v>56</v>
      </c>
      <c r="E40" s="36" t="s">
        <v>50</v>
      </c>
    </row>
    <row r="41" spans="1:16" ht="25.5">
      <c r="A41" s="24" t="s">
        <v>48</v>
      </c>
      <c s="29" t="s">
        <v>116</v>
      </c>
      <c s="29" t="s">
        <v>117</v>
      </c>
      <c s="24" t="s">
        <v>50</v>
      </c>
      <c s="30" t="s">
        <v>118</v>
      </c>
      <c s="31" t="s">
        <v>86</v>
      </c>
      <c s="32">
        <v>28.398</v>
      </c>
      <c s="33">
        <v>0</v>
      </c>
      <c s="34">
        <f>ROUND(ROUND(H41,2)*ROUND(G41,3),2)</f>
      </c>
      <c r="O41">
        <f>(I41*21)/100</f>
      </c>
      <c t="s">
        <v>26</v>
      </c>
    </row>
    <row r="42" spans="1:5" ht="38.25">
      <c r="A42" s="35" t="s">
        <v>53</v>
      </c>
      <c r="E42" s="36" t="s">
        <v>119</v>
      </c>
    </row>
    <row r="43" spans="1:5" ht="12.75">
      <c r="A43" s="37" t="s">
        <v>55</v>
      </c>
      <c r="E43" s="38" t="s">
        <v>120</v>
      </c>
    </row>
    <row r="44" spans="1:5" ht="12.75">
      <c r="A44" t="s">
        <v>56</v>
      </c>
      <c r="E44" s="36" t="s">
        <v>50</v>
      </c>
    </row>
    <row r="45" spans="1:16" ht="12.75">
      <c r="A45" s="24" t="s">
        <v>48</v>
      </c>
      <c s="29" t="s">
        <v>121</v>
      </c>
      <c s="29" t="s">
        <v>122</v>
      </c>
      <c s="24" t="s">
        <v>50</v>
      </c>
      <c s="30" t="s">
        <v>123</v>
      </c>
      <c s="31" t="s">
        <v>86</v>
      </c>
      <c s="32">
        <v>24.269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25.5">
      <c r="A46" s="35" t="s">
        <v>53</v>
      </c>
      <c r="E46" s="36" t="s">
        <v>124</v>
      </c>
    </row>
    <row r="47" spans="1:5" ht="12.75">
      <c r="A47" s="37" t="s">
        <v>55</v>
      </c>
      <c r="E47" s="38" t="s">
        <v>125</v>
      </c>
    </row>
    <row r="48" spans="1:5" ht="12.75">
      <c r="A48" t="s">
        <v>56</v>
      </c>
      <c r="E48" s="36" t="s">
        <v>50</v>
      </c>
    </row>
    <row r="49" spans="1:16" ht="25.5">
      <c r="A49" s="24" t="s">
        <v>48</v>
      </c>
      <c s="29" t="s">
        <v>126</v>
      </c>
      <c s="29" t="s">
        <v>127</v>
      </c>
      <c s="24" t="s">
        <v>50</v>
      </c>
      <c s="30" t="s">
        <v>128</v>
      </c>
      <c s="31" t="s">
        <v>90</v>
      </c>
      <c s="32">
        <v>51.116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25.5">
      <c r="A50" s="35" t="s">
        <v>53</v>
      </c>
      <c r="E50" s="36" t="s">
        <v>129</v>
      </c>
    </row>
    <row r="51" spans="1:5" ht="25.5">
      <c r="A51" s="37" t="s">
        <v>55</v>
      </c>
      <c r="E51" s="38" t="s">
        <v>130</v>
      </c>
    </row>
    <row r="52" spans="1:5" ht="12.75">
      <c r="A52" t="s">
        <v>56</v>
      </c>
      <c r="E52" s="36" t="s">
        <v>50</v>
      </c>
    </row>
    <row r="53" spans="1:16" ht="25.5">
      <c r="A53" s="24" t="s">
        <v>48</v>
      </c>
      <c s="29" t="s">
        <v>131</v>
      </c>
      <c s="29" t="s">
        <v>132</v>
      </c>
      <c s="24" t="s">
        <v>50</v>
      </c>
      <c s="30" t="s">
        <v>133</v>
      </c>
      <c s="31" t="s">
        <v>94</v>
      </c>
      <c s="32">
        <v>325.49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38.25">
      <c r="A54" s="35" t="s">
        <v>53</v>
      </c>
      <c r="E54" s="36" t="s">
        <v>134</v>
      </c>
    </row>
    <row r="55" spans="1:5" ht="12.75">
      <c r="A55" s="37" t="s">
        <v>55</v>
      </c>
      <c r="E55" s="38" t="s">
        <v>135</v>
      </c>
    </row>
    <row r="56" spans="1:5" ht="12.75">
      <c r="A56" t="s">
        <v>56</v>
      </c>
      <c r="E56" s="36" t="s">
        <v>50</v>
      </c>
    </row>
    <row r="57" spans="1:16" ht="25.5">
      <c r="A57" s="24" t="s">
        <v>48</v>
      </c>
      <c s="29" t="s">
        <v>136</v>
      </c>
      <c s="29" t="s">
        <v>137</v>
      </c>
      <c s="24" t="s">
        <v>50</v>
      </c>
      <c s="30" t="s">
        <v>138</v>
      </c>
      <c s="31" t="s">
        <v>94</v>
      </c>
      <c s="32">
        <v>325.49</v>
      </c>
      <c s="33">
        <v>0</v>
      </c>
      <c s="34">
        <f>ROUND(ROUND(H57,2)*ROUND(G57,3),2)</f>
      </c>
      <c r="O57">
        <f>(I57*21)/100</f>
      </c>
      <c t="s">
        <v>26</v>
      </c>
    </row>
    <row r="58" spans="1:5" ht="25.5">
      <c r="A58" s="35" t="s">
        <v>53</v>
      </c>
      <c r="E58" s="36" t="s">
        <v>139</v>
      </c>
    </row>
    <row r="59" spans="1:5" ht="12.75">
      <c r="A59" s="37" t="s">
        <v>55</v>
      </c>
      <c r="E59" s="38" t="s">
        <v>135</v>
      </c>
    </row>
    <row r="60" spans="1:5" ht="12.75">
      <c r="A60" t="s">
        <v>56</v>
      </c>
      <c r="E60" s="36" t="s">
        <v>50</v>
      </c>
    </row>
    <row r="61" spans="1:16" ht="12.75">
      <c r="A61" s="24" t="s">
        <v>48</v>
      </c>
      <c s="29" t="s">
        <v>140</v>
      </c>
      <c s="29" t="s">
        <v>141</v>
      </c>
      <c s="24" t="s">
        <v>50</v>
      </c>
      <c s="30" t="s">
        <v>142</v>
      </c>
      <c s="31" t="s">
        <v>94</v>
      </c>
      <c s="32">
        <v>325.49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25.5">
      <c r="A62" s="35" t="s">
        <v>53</v>
      </c>
      <c r="E62" s="36" t="s">
        <v>143</v>
      </c>
    </row>
    <row r="63" spans="1:5" ht="12.75">
      <c r="A63" s="37" t="s">
        <v>55</v>
      </c>
      <c r="E63" s="38" t="s">
        <v>135</v>
      </c>
    </row>
    <row r="64" spans="1:5" ht="12.75">
      <c r="A64" t="s">
        <v>56</v>
      </c>
      <c r="E64" s="36" t="s">
        <v>50</v>
      </c>
    </row>
    <row r="65" spans="1:16" ht="12.75">
      <c r="A65" s="24" t="s">
        <v>48</v>
      </c>
      <c s="29" t="s">
        <v>144</v>
      </c>
      <c s="29" t="s">
        <v>145</v>
      </c>
      <c s="24" t="s">
        <v>50</v>
      </c>
      <c s="30" t="s">
        <v>146</v>
      </c>
      <c s="31" t="s">
        <v>94</v>
      </c>
      <c s="32">
        <v>92.59</v>
      </c>
      <c s="33">
        <v>0</v>
      </c>
      <c s="34">
        <f>ROUND(ROUND(H65,2)*ROUND(G65,3),2)</f>
      </c>
      <c r="O65">
        <f>(I65*21)/100</f>
      </c>
      <c t="s">
        <v>26</v>
      </c>
    </row>
    <row r="66" spans="1:5" ht="25.5">
      <c r="A66" s="35" t="s">
        <v>53</v>
      </c>
      <c r="E66" s="36" t="s">
        <v>147</v>
      </c>
    </row>
    <row r="67" spans="1:5" ht="12.75">
      <c r="A67" s="37" t="s">
        <v>55</v>
      </c>
      <c r="E67" s="38" t="s">
        <v>148</v>
      </c>
    </row>
    <row r="68" spans="1:5" ht="12.75">
      <c r="A68" t="s">
        <v>56</v>
      </c>
      <c r="E68" s="36" t="s">
        <v>50</v>
      </c>
    </row>
    <row r="69" spans="1:16" ht="25.5">
      <c r="A69" s="24" t="s">
        <v>48</v>
      </c>
      <c s="29" t="s">
        <v>149</v>
      </c>
      <c s="29" t="s">
        <v>150</v>
      </c>
      <c s="24" t="s">
        <v>50</v>
      </c>
      <c s="30" t="s">
        <v>151</v>
      </c>
      <c s="31" t="s">
        <v>152</v>
      </c>
      <c s="32">
        <v>46</v>
      </c>
      <c s="33">
        <v>0</v>
      </c>
      <c s="34">
        <f>ROUND(ROUND(H69,2)*ROUND(G69,3),2)</f>
      </c>
      <c r="O69">
        <f>(I69*21)/100</f>
      </c>
      <c t="s">
        <v>26</v>
      </c>
    </row>
    <row r="70" spans="1:5" ht="25.5">
      <c r="A70" s="35" t="s">
        <v>53</v>
      </c>
      <c r="E70" s="36" t="s">
        <v>153</v>
      </c>
    </row>
    <row r="71" spans="1:5" ht="12.75">
      <c r="A71" s="37" t="s">
        <v>55</v>
      </c>
      <c r="E71" s="38" t="s">
        <v>154</v>
      </c>
    </row>
    <row r="72" spans="1:5" ht="12.75">
      <c r="A72" t="s">
        <v>56</v>
      </c>
      <c r="E72" s="36" t="s">
        <v>50</v>
      </c>
    </row>
    <row r="73" spans="1:16" ht="25.5">
      <c r="A73" s="24" t="s">
        <v>48</v>
      </c>
      <c s="29" t="s">
        <v>155</v>
      </c>
      <c s="29" t="s">
        <v>156</v>
      </c>
      <c s="24" t="s">
        <v>50</v>
      </c>
      <c s="30" t="s">
        <v>157</v>
      </c>
      <c s="31" t="s">
        <v>94</v>
      </c>
      <c s="32">
        <v>325.49</v>
      </c>
      <c s="33">
        <v>0</v>
      </c>
      <c s="34">
        <f>ROUND(ROUND(H73,2)*ROUND(G73,3),2)</f>
      </c>
      <c r="O73">
        <f>(I73*21)/100</f>
      </c>
      <c t="s">
        <v>26</v>
      </c>
    </row>
    <row r="74" spans="1:5" ht="25.5">
      <c r="A74" s="35" t="s">
        <v>53</v>
      </c>
      <c r="E74" s="36" t="s">
        <v>158</v>
      </c>
    </row>
    <row r="75" spans="1:5" ht="12.75">
      <c r="A75" s="37" t="s">
        <v>55</v>
      </c>
      <c r="E75" s="38" t="s">
        <v>135</v>
      </c>
    </row>
    <row r="76" spans="1:5" ht="12.75">
      <c r="A76" t="s">
        <v>56</v>
      </c>
      <c r="E76" s="36" t="s">
        <v>50</v>
      </c>
    </row>
    <row r="77" spans="1:16" ht="12.75">
      <c r="A77" s="24" t="s">
        <v>48</v>
      </c>
      <c s="29" t="s">
        <v>159</v>
      </c>
      <c s="29" t="s">
        <v>160</v>
      </c>
      <c s="24" t="s">
        <v>50</v>
      </c>
      <c s="30" t="s">
        <v>161</v>
      </c>
      <c s="31" t="s">
        <v>152</v>
      </c>
      <c s="32">
        <v>46</v>
      </c>
      <c s="33">
        <v>0</v>
      </c>
      <c s="34">
        <f>ROUND(ROUND(H77,2)*ROUND(G77,3),2)</f>
      </c>
      <c r="O77">
        <f>(I77*21)/100</f>
      </c>
      <c t="s">
        <v>26</v>
      </c>
    </row>
    <row r="78" spans="1:5" ht="25.5">
      <c r="A78" s="35" t="s">
        <v>53</v>
      </c>
      <c r="E78" s="36" t="s">
        <v>162</v>
      </c>
    </row>
    <row r="79" spans="1:5" ht="12.75">
      <c r="A79" s="37" t="s">
        <v>55</v>
      </c>
      <c r="E79" s="38" t="s">
        <v>163</v>
      </c>
    </row>
    <row r="80" spans="1:5" ht="12.75">
      <c r="A80" t="s">
        <v>56</v>
      </c>
      <c r="E80" s="36" t="s">
        <v>50</v>
      </c>
    </row>
    <row r="81" spans="1:16" ht="25.5">
      <c r="A81" s="24" t="s">
        <v>48</v>
      </c>
      <c s="29" t="s">
        <v>164</v>
      </c>
      <c s="29" t="s">
        <v>165</v>
      </c>
      <c s="24" t="s">
        <v>50</v>
      </c>
      <c s="30" t="s">
        <v>166</v>
      </c>
      <c s="31" t="s">
        <v>94</v>
      </c>
      <c s="32">
        <v>325.49</v>
      </c>
      <c s="33">
        <v>0</v>
      </c>
      <c s="34">
        <f>ROUND(ROUND(H81,2)*ROUND(G81,3),2)</f>
      </c>
      <c r="O81">
        <f>(I81*21)/100</f>
      </c>
      <c t="s">
        <v>26</v>
      </c>
    </row>
    <row r="82" spans="1:5" ht="25.5">
      <c r="A82" s="35" t="s">
        <v>53</v>
      </c>
      <c r="E82" s="36" t="s">
        <v>167</v>
      </c>
    </row>
    <row r="83" spans="1:5" ht="12.75">
      <c r="A83" s="37" t="s">
        <v>55</v>
      </c>
      <c r="E83" s="38" t="s">
        <v>135</v>
      </c>
    </row>
    <row r="84" spans="1:5" ht="12.75">
      <c r="A84" t="s">
        <v>56</v>
      </c>
      <c r="E84" s="36" t="s">
        <v>50</v>
      </c>
    </row>
    <row r="85" spans="1:16" ht="12.75">
      <c r="A85" s="24" t="s">
        <v>48</v>
      </c>
      <c s="29" t="s">
        <v>168</v>
      </c>
      <c s="29" t="s">
        <v>169</v>
      </c>
      <c s="24" t="s">
        <v>50</v>
      </c>
      <c s="30" t="s">
        <v>170</v>
      </c>
      <c s="31" t="s">
        <v>86</v>
      </c>
      <c s="32">
        <v>24.412</v>
      </c>
      <c s="33">
        <v>0</v>
      </c>
      <c s="34">
        <f>ROUND(ROUND(H85,2)*ROUND(G85,3),2)</f>
      </c>
      <c r="O85">
        <f>(I85*21)/100</f>
      </c>
      <c t="s">
        <v>26</v>
      </c>
    </row>
    <row r="86" spans="1:5" ht="12.75">
      <c r="A86" s="35" t="s">
        <v>53</v>
      </c>
      <c r="E86" s="36" t="s">
        <v>171</v>
      </c>
    </row>
    <row r="87" spans="1:5" ht="12.75">
      <c r="A87" s="37" t="s">
        <v>55</v>
      </c>
      <c r="E87" s="38" t="s">
        <v>172</v>
      </c>
    </row>
    <row r="88" spans="1:5" ht="12.75">
      <c r="A88" t="s">
        <v>56</v>
      </c>
      <c r="E88" s="36" t="s">
        <v>50</v>
      </c>
    </row>
    <row r="89" spans="1:16" ht="12.75">
      <c r="A89" s="24" t="s">
        <v>48</v>
      </c>
      <c s="29" t="s">
        <v>173</v>
      </c>
      <c s="29" t="s">
        <v>174</v>
      </c>
      <c s="24" t="s">
        <v>50</v>
      </c>
      <c s="30" t="s">
        <v>175</v>
      </c>
      <c s="31" t="s">
        <v>152</v>
      </c>
      <c s="32">
        <v>46</v>
      </c>
      <c s="33">
        <v>0</v>
      </c>
      <c s="34">
        <f>ROUND(ROUND(H89,2)*ROUND(G89,3),2)</f>
      </c>
      <c r="O89">
        <f>(I89*21)/100</f>
      </c>
      <c t="s">
        <v>26</v>
      </c>
    </row>
    <row r="90" spans="1:5" ht="12.75">
      <c r="A90" s="35" t="s">
        <v>53</v>
      </c>
      <c r="E90" s="36" t="s">
        <v>50</v>
      </c>
    </row>
    <row r="91" spans="1:5" ht="25.5">
      <c r="A91" s="37" t="s">
        <v>55</v>
      </c>
      <c r="E91" s="38" t="s">
        <v>176</v>
      </c>
    </row>
    <row r="92" spans="1:5" ht="12.75">
      <c r="A92" t="s">
        <v>56</v>
      </c>
      <c r="E92" s="36" t="s">
        <v>50</v>
      </c>
    </row>
    <row r="93" spans="1:18" ht="12.75" customHeight="1">
      <c r="A93" s="6" t="s">
        <v>46</v>
      </c>
      <c s="6"/>
      <c s="43" t="s">
        <v>25</v>
      </c>
      <c s="6"/>
      <c s="27" t="s">
        <v>177</v>
      </c>
      <c s="6"/>
      <c s="6"/>
      <c s="6"/>
      <c s="44">
        <f>0+Q93</f>
      </c>
      <c r="O93">
        <f>0+R93</f>
      </c>
      <c r="Q93">
        <f>0+I94+I98+I102+I106</f>
      </c>
      <c>
        <f>0+O94+O98+O102+O106</f>
      </c>
    </row>
    <row r="94" spans="1:16" ht="25.5">
      <c r="A94" s="24" t="s">
        <v>48</v>
      </c>
      <c s="29" t="s">
        <v>178</v>
      </c>
      <c s="29" t="s">
        <v>179</v>
      </c>
      <c s="24" t="s">
        <v>50</v>
      </c>
      <c s="30" t="s">
        <v>180</v>
      </c>
      <c s="31" t="s">
        <v>181</v>
      </c>
      <c s="32">
        <v>27.275</v>
      </c>
      <c s="33">
        <v>0</v>
      </c>
      <c s="34">
        <f>ROUND(ROUND(H94,2)*ROUND(G94,3),2)</f>
      </c>
      <c r="O94">
        <f>(I94*21)/100</f>
      </c>
      <c t="s">
        <v>26</v>
      </c>
    </row>
    <row r="95" spans="1:5" ht="25.5">
      <c r="A95" s="35" t="s">
        <v>53</v>
      </c>
      <c r="E95" s="36" t="s">
        <v>182</v>
      </c>
    </row>
    <row r="96" spans="1:5" ht="38.25">
      <c r="A96" s="37" t="s">
        <v>55</v>
      </c>
      <c r="E96" s="38" t="s">
        <v>183</v>
      </c>
    </row>
    <row r="97" spans="1:5" ht="12.75">
      <c r="A97" t="s">
        <v>56</v>
      </c>
      <c r="E97" s="36" t="s">
        <v>50</v>
      </c>
    </row>
    <row r="98" spans="1:16" ht="12.75">
      <c r="A98" s="24" t="s">
        <v>48</v>
      </c>
      <c s="29" t="s">
        <v>184</v>
      </c>
      <c s="29" t="s">
        <v>185</v>
      </c>
      <c s="24" t="s">
        <v>50</v>
      </c>
      <c s="30" t="s">
        <v>186</v>
      </c>
      <c s="31" t="s">
        <v>152</v>
      </c>
      <c s="32">
        <v>30</v>
      </c>
      <c s="33">
        <v>0</v>
      </c>
      <c s="34">
        <f>ROUND(ROUND(H98,2)*ROUND(G98,3),2)</f>
      </c>
      <c r="O98">
        <f>(I98*21)/100</f>
      </c>
      <c t="s">
        <v>26</v>
      </c>
    </row>
    <row r="99" spans="1:5" ht="12.75">
      <c r="A99" s="35" t="s">
        <v>53</v>
      </c>
      <c r="E99" s="36" t="s">
        <v>50</v>
      </c>
    </row>
    <row r="100" spans="1:5" ht="12.75">
      <c r="A100" s="37" t="s">
        <v>55</v>
      </c>
      <c r="E100" s="38" t="s">
        <v>187</v>
      </c>
    </row>
    <row r="101" spans="1:5" ht="12.75">
      <c r="A101" t="s">
        <v>56</v>
      </c>
      <c r="E101" s="36" t="s">
        <v>50</v>
      </c>
    </row>
    <row r="102" spans="1:16" ht="12.75">
      <c r="A102" s="24" t="s">
        <v>48</v>
      </c>
      <c s="29" t="s">
        <v>163</v>
      </c>
      <c s="29" t="s">
        <v>188</v>
      </c>
      <c s="24" t="s">
        <v>50</v>
      </c>
      <c s="30" t="s">
        <v>189</v>
      </c>
      <c s="31" t="s">
        <v>152</v>
      </c>
      <c s="32">
        <v>63</v>
      </c>
      <c s="33">
        <v>0</v>
      </c>
      <c s="34">
        <f>ROUND(ROUND(H102,2)*ROUND(G102,3),2)</f>
      </c>
      <c r="O102">
        <f>(I102*21)/100</f>
      </c>
      <c t="s">
        <v>26</v>
      </c>
    </row>
    <row r="103" spans="1:5" ht="12.75">
      <c r="A103" s="35" t="s">
        <v>53</v>
      </c>
      <c r="E103" s="36" t="s">
        <v>50</v>
      </c>
    </row>
    <row r="104" spans="1:5" ht="12.75">
      <c r="A104" s="37" t="s">
        <v>55</v>
      </c>
      <c r="E104" s="38" t="s">
        <v>190</v>
      </c>
    </row>
    <row r="105" spans="1:5" ht="12.75">
      <c r="A105" t="s">
        <v>56</v>
      </c>
      <c r="E105" s="36" t="s">
        <v>50</v>
      </c>
    </row>
    <row r="106" spans="1:16" ht="12.75">
      <c r="A106" s="24" t="s">
        <v>48</v>
      </c>
      <c s="29" t="s">
        <v>191</v>
      </c>
      <c s="29" t="s">
        <v>192</v>
      </c>
      <c s="24" t="s">
        <v>50</v>
      </c>
      <c s="30" t="s">
        <v>193</v>
      </c>
      <c s="31" t="s">
        <v>152</v>
      </c>
      <c s="32">
        <v>74</v>
      </c>
      <c s="33">
        <v>0</v>
      </c>
      <c s="34">
        <f>ROUND(ROUND(H106,2)*ROUND(G106,3),2)</f>
      </c>
      <c r="O106">
        <f>(I106*21)/100</f>
      </c>
      <c t="s">
        <v>26</v>
      </c>
    </row>
    <row r="107" spans="1:5" ht="12.75">
      <c r="A107" s="35" t="s">
        <v>53</v>
      </c>
      <c r="E107" s="36" t="s">
        <v>50</v>
      </c>
    </row>
    <row r="108" spans="1:5" ht="12.75">
      <c r="A108" s="37" t="s">
        <v>55</v>
      </c>
      <c r="E108" s="38" t="s">
        <v>194</v>
      </c>
    </row>
    <row r="109" spans="1:5" ht="12.75">
      <c r="A109" t="s">
        <v>56</v>
      </c>
      <c r="E109" s="36" t="s">
        <v>50</v>
      </c>
    </row>
    <row r="110" spans="1:18" ht="12.75" customHeight="1">
      <c r="A110" s="6" t="s">
        <v>46</v>
      </c>
      <c s="6"/>
      <c s="43" t="s">
        <v>36</v>
      </c>
      <c s="6"/>
      <c s="27" t="s">
        <v>195</v>
      </c>
      <c s="6"/>
      <c s="6"/>
      <c s="6"/>
      <c s="44">
        <f>0+Q110</f>
      </c>
      <c r="O110">
        <f>0+R110</f>
      </c>
      <c r="Q110">
        <f>0+I111+I115+I119+I123+I127</f>
      </c>
      <c>
        <f>0+O111+O115+O119+O123+O127</f>
      </c>
    </row>
    <row r="111" spans="1:16" ht="25.5">
      <c r="A111" s="24" t="s">
        <v>48</v>
      </c>
      <c s="29" t="s">
        <v>196</v>
      </c>
      <c s="29" t="s">
        <v>197</v>
      </c>
      <c s="24" t="s">
        <v>50</v>
      </c>
      <c s="30" t="s">
        <v>198</v>
      </c>
      <c s="31" t="s">
        <v>181</v>
      </c>
      <c s="32">
        <v>9</v>
      </c>
      <c s="33">
        <v>0</v>
      </c>
      <c s="34">
        <f>ROUND(ROUND(H111,2)*ROUND(G111,3),2)</f>
      </c>
      <c r="O111">
        <f>(I111*21)/100</f>
      </c>
      <c t="s">
        <v>26</v>
      </c>
    </row>
    <row r="112" spans="1:5" ht="25.5">
      <c r="A112" s="35" t="s">
        <v>53</v>
      </c>
      <c r="E112" s="36" t="s">
        <v>199</v>
      </c>
    </row>
    <row r="113" spans="1:5" ht="12.75">
      <c r="A113" s="37" t="s">
        <v>55</v>
      </c>
      <c r="E113" s="38" t="s">
        <v>200</v>
      </c>
    </row>
    <row r="114" spans="1:5" ht="12.75">
      <c r="A114" t="s">
        <v>56</v>
      </c>
      <c r="E114" s="36" t="s">
        <v>50</v>
      </c>
    </row>
    <row r="115" spans="1:16" ht="12.75">
      <c r="A115" s="24" t="s">
        <v>48</v>
      </c>
      <c s="29" t="s">
        <v>201</v>
      </c>
      <c s="29" t="s">
        <v>202</v>
      </c>
      <c s="24" t="s">
        <v>50</v>
      </c>
      <c s="30" t="s">
        <v>203</v>
      </c>
      <c s="31" t="s">
        <v>181</v>
      </c>
      <c s="32">
        <v>9</v>
      </c>
      <c s="33">
        <v>0</v>
      </c>
      <c s="34">
        <f>ROUND(ROUND(H115,2)*ROUND(G115,3),2)</f>
      </c>
      <c r="O115">
        <f>(I115*21)/100</f>
      </c>
      <c t="s">
        <v>26</v>
      </c>
    </row>
    <row r="116" spans="1:5" ht="25.5">
      <c r="A116" s="35" t="s">
        <v>53</v>
      </c>
      <c r="E116" s="36" t="s">
        <v>204</v>
      </c>
    </row>
    <row r="117" spans="1:5" ht="12.75">
      <c r="A117" s="37" t="s">
        <v>55</v>
      </c>
      <c r="E117" s="38" t="s">
        <v>200</v>
      </c>
    </row>
    <row r="118" spans="1:5" ht="12.75">
      <c r="A118" t="s">
        <v>56</v>
      </c>
      <c r="E118" s="36" t="s">
        <v>50</v>
      </c>
    </row>
    <row r="119" spans="1:16" ht="12.75">
      <c r="A119" s="24" t="s">
        <v>48</v>
      </c>
      <c s="29" t="s">
        <v>205</v>
      </c>
      <c s="29" t="s">
        <v>206</v>
      </c>
      <c s="24" t="s">
        <v>50</v>
      </c>
      <c s="30" t="s">
        <v>207</v>
      </c>
      <c s="31" t="s">
        <v>94</v>
      </c>
      <c s="32">
        <v>1.53</v>
      </c>
      <c s="33">
        <v>0</v>
      </c>
      <c s="34">
        <f>ROUND(ROUND(H119,2)*ROUND(G119,3),2)</f>
      </c>
      <c r="O119">
        <f>(I119*21)/100</f>
      </c>
      <c t="s">
        <v>26</v>
      </c>
    </row>
    <row r="120" spans="1:5" ht="25.5">
      <c r="A120" s="35" t="s">
        <v>53</v>
      </c>
      <c r="E120" s="36" t="s">
        <v>208</v>
      </c>
    </row>
    <row r="121" spans="1:5" ht="12.75">
      <c r="A121" s="37" t="s">
        <v>55</v>
      </c>
      <c r="E121" s="38" t="s">
        <v>209</v>
      </c>
    </row>
    <row r="122" spans="1:5" ht="12.75">
      <c r="A122" t="s">
        <v>56</v>
      </c>
      <c r="E122" s="36" t="s">
        <v>50</v>
      </c>
    </row>
    <row r="123" spans="1:16" ht="12.75">
      <c r="A123" s="24" t="s">
        <v>48</v>
      </c>
      <c s="29" t="s">
        <v>210</v>
      </c>
      <c s="29" t="s">
        <v>211</v>
      </c>
      <c s="24" t="s">
        <v>50</v>
      </c>
      <c s="30" t="s">
        <v>212</v>
      </c>
      <c s="31" t="s">
        <v>94</v>
      </c>
      <c s="32">
        <v>1.53</v>
      </c>
      <c s="33">
        <v>0</v>
      </c>
      <c s="34">
        <f>ROUND(ROUND(H123,2)*ROUND(G123,3),2)</f>
      </c>
      <c r="O123">
        <f>(I123*21)/100</f>
      </c>
      <c t="s">
        <v>26</v>
      </c>
    </row>
    <row r="124" spans="1:5" ht="25.5">
      <c r="A124" s="35" t="s">
        <v>53</v>
      </c>
      <c r="E124" s="36" t="s">
        <v>213</v>
      </c>
    </row>
    <row r="125" spans="1:5" ht="12.75">
      <c r="A125" s="37" t="s">
        <v>55</v>
      </c>
      <c r="E125" s="38" t="s">
        <v>214</v>
      </c>
    </row>
    <row r="126" spans="1:5" ht="12.75">
      <c r="A126" t="s">
        <v>56</v>
      </c>
      <c r="E126" s="36" t="s">
        <v>50</v>
      </c>
    </row>
    <row r="127" spans="1:16" ht="12.75">
      <c r="A127" s="24" t="s">
        <v>48</v>
      </c>
      <c s="29" t="s">
        <v>215</v>
      </c>
      <c s="29" t="s">
        <v>216</v>
      </c>
      <c s="24" t="s">
        <v>50</v>
      </c>
      <c s="30" t="s">
        <v>217</v>
      </c>
      <c s="31" t="s">
        <v>152</v>
      </c>
      <c s="32">
        <v>30</v>
      </c>
      <c s="33">
        <v>0</v>
      </c>
      <c s="34">
        <f>ROUND(ROUND(H127,2)*ROUND(G127,3),2)</f>
      </c>
      <c r="O127">
        <f>(I127*21)/100</f>
      </c>
      <c t="s">
        <v>26</v>
      </c>
    </row>
    <row r="128" spans="1:5" ht="12.75">
      <c r="A128" s="35" t="s">
        <v>53</v>
      </c>
      <c r="E128" s="36" t="s">
        <v>50</v>
      </c>
    </row>
    <row r="129" spans="1:5" ht="12.75">
      <c r="A129" s="37" t="s">
        <v>55</v>
      </c>
      <c r="E129" s="38" t="s">
        <v>218</v>
      </c>
    </row>
    <row r="130" spans="1:5" ht="12.75">
      <c r="A130" t="s">
        <v>56</v>
      </c>
      <c r="E130" s="36" t="s">
        <v>50</v>
      </c>
    </row>
    <row r="131" spans="1:18" ht="12.75" customHeight="1">
      <c r="A131" s="6" t="s">
        <v>46</v>
      </c>
      <c s="6"/>
      <c s="43" t="s">
        <v>219</v>
      </c>
      <c s="6"/>
      <c s="27" t="s">
        <v>220</v>
      </c>
      <c s="6"/>
      <c s="6"/>
      <c s="6"/>
      <c s="44">
        <f>0+Q131</f>
      </c>
      <c r="O131">
        <f>0+R131</f>
      </c>
      <c r="Q131">
        <f>0+I132+I136+I140+I144</f>
      </c>
      <c>
        <f>0+O132+O136+O140+O144</f>
      </c>
    </row>
    <row r="132" spans="1:16" ht="25.5">
      <c r="A132" s="24" t="s">
        <v>48</v>
      </c>
      <c s="29" t="s">
        <v>221</v>
      </c>
      <c s="29" t="s">
        <v>222</v>
      </c>
      <c s="24" t="s">
        <v>50</v>
      </c>
      <c s="30" t="s">
        <v>223</v>
      </c>
      <c s="31" t="s">
        <v>181</v>
      </c>
      <c s="32">
        <v>5</v>
      </c>
      <c s="33">
        <v>0</v>
      </c>
      <c s="34">
        <f>ROUND(ROUND(H132,2)*ROUND(G132,3),2)</f>
      </c>
      <c r="O132">
        <f>(I132*21)/100</f>
      </c>
      <c t="s">
        <v>26</v>
      </c>
    </row>
    <row r="133" spans="1:5" ht="38.25">
      <c r="A133" s="35" t="s">
        <v>53</v>
      </c>
      <c r="E133" s="36" t="s">
        <v>224</v>
      </c>
    </row>
    <row r="134" spans="1:5" ht="12.75">
      <c r="A134" s="37" t="s">
        <v>55</v>
      </c>
      <c r="E134" s="38" t="s">
        <v>38</v>
      </c>
    </row>
    <row r="135" spans="1:5" ht="12.75">
      <c r="A135" t="s">
        <v>56</v>
      </c>
      <c r="E135" s="36" t="s">
        <v>50</v>
      </c>
    </row>
    <row r="136" spans="1:16" ht="12.75">
      <c r="A136" s="24" t="s">
        <v>48</v>
      </c>
      <c s="29" t="s">
        <v>225</v>
      </c>
      <c s="29" t="s">
        <v>226</v>
      </c>
      <c s="24" t="s">
        <v>50</v>
      </c>
      <c s="30" t="s">
        <v>227</v>
      </c>
      <c s="31" t="s">
        <v>181</v>
      </c>
      <c s="32">
        <v>5</v>
      </c>
      <c s="33">
        <v>0</v>
      </c>
      <c s="34">
        <f>ROUND(ROUND(H136,2)*ROUND(G136,3),2)</f>
      </c>
      <c r="O136">
        <f>(I136*21)/100</f>
      </c>
      <c t="s">
        <v>26</v>
      </c>
    </row>
    <row r="137" spans="1:5" ht="25.5">
      <c r="A137" s="35" t="s">
        <v>53</v>
      </c>
      <c r="E137" s="36" t="s">
        <v>228</v>
      </c>
    </row>
    <row r="138" spans="1:5" ht="12.75">
      <c r="A138" s="37" t="s">
        <v>55</v>
      </c>
      <c r="E138" s="38" t="s">
        <v>38</v>
      </c>
    </row>
    <row r="139" spans="1:5" ht="12.75">
      <c r="A139" t="s">
        <v>56</v>
      </c>
      <c r="E139" s="36" t="s">
        <v>50</v>
      </c>
    </row>
    <row r="140" spans="1:16" ht="25.5">
      <c r="A140" s="24" t="s">
        <v>48</v>
      </c>
      <c s="29" t="s">
        <v>229</v>
      </c>
      <c s="29" t="s">
        <v>230</v>
      </c>
      <c s="24" t="s">
        <v>50</v>
      </c>
      <c s="30" t="s">
        <v>231</v>
      </c>
      <c s="31" t="s">
        <v>181</v>
      </c>
      <c s="32">
        <v>5</v>
      </c>
      <c s="33">
        <v>0</v>
      </c>
      <c s="34">
        <f>ROUND(ROUND(H140,2)*ROUND(G140,3),2)</f>
      </c>
      <c r="O140">
        <f>(I140*21)/100</f>
      </c>
      <c t="s">
        <v>26</v>
      </c>
    </row>
    <row r="141" spans="1:5" ht="38.25">
      <c r="A141" s="35" t="s">
        <v>53</v>
      </c>
      <c r="E141" s="36" t="s">
        <v>232</v>
      </c>
    </row>
    <row r="142" spans="1:5" ht="25.5">
      <c r="A142" s="37" t="s">
        <v>55</v>
      </c>
      <c r="E142" s="38" t="s">
        <v>233</v>
      </c>
    </row>
    <row r="143" spans="1:5" ht="12.75">
      <c r="A143" t="s">
        <v>56</v>
      </c>
      <c r="E143" s="36" t="s">
        <v>50</v>
      </c>
    </row>
    <row r="144" spans="1:16" ht="12.75">
      <c r="A144" s="24" t="s">
        <v>48</v>
      </c>
      <c s="29" t="s">
        <v>234</v>
      </c>
      <c s="29" t="s">
        <v>235</v>
      </c>
      <c s="24" t="s">
        <v>50</v>
      </c>
      <c s="30" t="s">
        <v>236</v>
      </c>
      <c s="31" t="s">
        <v>181</v>
      </c>
      <c s="32">
        <v>5</v>
      </c>
      <c s="33">
        <v>0</v>
      </c>
      <c s="34">
        <f>ROUND(ROUND(H144,2)*ROUND(G144,3),2)</f>
      </c>
      <c r="O144">
        <f>(I144*21)/100</f>
      </c>
      <c t="s">
        <v>26</v>
      </c>
    </row>
    <row r="145" spans="1:5" ht="25.5">
      <c r="A145" s="35" t="s">
        <v>53</v>
      </c>
      <c r="E145" s="36" t="s">
        <v>237</v>
      </c>
    </row>
    <row r="146" spans="1:5" ht="12.75">
      <c r="A146" s="37" t="s">
        <v>55</v>
      </c>
      <c r="E146" s="38" t="s">
        <v>38</v>
      </c>
    </row>
    <row r="147" spans="1:5" ht="12.75">
      <c r="A147" t="s">
        <v>56</v>
      </c>
      <c r="E147" s="36" t="s">
        <v>50</v>
      </c>
    </row>
    <row r="148" spans="1:18" ht="12.75" customHeight="1">
      <c r="A148" s="6" t="s">
        <v>46</v>
      </c>
      <c s="6"/>
      <c s="43" t="s">
        <v>38</v>
      </c>
      <c s="6"/>
      <c s="27" t="s">
        <v>238</v>
      </c>
      <c s="6"/>
      <c s="6"/>
      <c s="6"/>
      <c s="44">
        <f>0+Q148</f>
      </c>
      <c r="O148">
        <f>0+R148</f>
      </c>
      <c r="Q148">
        <f>0+I149+I153+I157+I161+I165+I169+I173+I177+I181+I185+I189+I193+I197</f>
      </c>
      <c>
        <f>0+O149+O153+O157+O161+O165+O169+O173+O177+O181+O185+O189+O193+O197</f>
      </c>
    </row>
    <row r="149" spans="1:16" ht="12.75">
      <c r="A149" s="24" t="s">
        <v>48</v>
      </c>
      <c s="29" t="s">
        <v>239</v>
      </c>
      <c s="29" t="s">
        <v>240</v>
      </c>
      <c s="24" t="s">
        <v>50</v>
      </c>
      <c s="30" t="s">
        <v>241</v>
      </c>
      <c s="31" t="s">
        <v>94</v>
      </c>
      <c s="32">
        <v>54.759</v>
      </c>
      <c s="33">
        <v>0</v>
      </c>
      <c s="34">
        <f>ROUND(ROUND(H149,2)*ROUND(G149,3),2)</f>
      </c>
      <c r="O149">
        <f>(I149*21)/100</f>
      </c>
      <c t="s">
        <v>26</v>
      </c>
    </row>
    <row r="150" spans="1:5" ht="25.5">
      <c r="A150" s="35" t="s">
        <v>53</v>
      </c>
      <c r="E150" s="36" t="s">
        <v>242</v>
      </c>
    </row>
    <row r="151" spans="1:5" ht="12.75">
      <c r="A151" s="37" t="s">
        <v>55</v>
      </c>
      <c r="E151" s="38" t="s">
        <v>243</v>
      </c>
    </row>
    <row r="152" spans="1:5" ht="12.75">
      <c r="A152" t="s">
        <v>56</v>
      </c>
      <c r="E152" s="36" t="s">
        <v>50</v>
      </c>
    </row>
    <row r="153" spans="1:16" ht="12.75">
      <c r="A153" s="24" t="s">
        <v>48</v>
      </c>
      <c s="29" t="s">
        <v>244</v>
      </c>
      <c s="29" t="s">
        <v>245</v>
      </c>
      <c s="24" t="s">
        <v>50</v>
      </c>
      <c s="30" t="s">
        <v>246</v>
      </c>
      <c s="31" t="s">
        <v>94</v>
      </c>
      <c s="32">
        <v>92.59</v>
      </c>
      <c s="33">
        <v>0</v>
      </c>
      <c s="34">
        <f>ROUND(ROUND(H153,2)*ROUND(G153,3),2)</f>
      </c>
      <c r="O153">
        <f>(I153*21)/100</f>
      </c>
      <c t="s">
        <v>26</v>
      </c>
    </row>
    <row r="154" spans="1:5" ht="25.5">
      <c r="A154" s="35" t="s">
        <v>53</v>
      </c>
      <c r="E154" s="36" t="s">
        <v>247</v>
      </c>
    </row>
    <row r="155" spans="1:5" ht="12.75">
      <c r="A155" s="37" t="s">
        <v>55</v>
      </c>
      <c r="E155" s="38" t="s">
        <v>148</v>
      </c>
    </row>
    <row r="156" spans="1:5" ht="12.75">
      <c r="A156" t="s">
        <v>56</v>
      </c>
      <c r="E156" s="36" t="s">
        <v>50</v>
      </c>
    </row>
    <row r="157" spans="1:16" ht="12.75">
      <c r="A157" s="24" t="s">
        <v>48</v>
      </c>
      <c s="29" t="s">
        <v>248</v>
      </c>
      <c s="29" t="s">
        <v>249</v>
      </c>
      <c s="24" t="s">
        <v>50</v>
      </c>
      <c s="30" t="s">
        <v>250</v>
      </c>
      <c s="31" t="s">
        <v>94</v>
      </c>
      <c s="32">
        <v>92.59</v>
      </c>
      <c s="33">
        <v>0</v>
      </c>
      <c s="34">
        <f>ROUND(ROUND(H157,2)*ROUND(G157,3),2)</f>
      </c>
      <c r="O157">
        <f>(I157*21)/100</f>
      </c>
      <c t="s">
        <v>26</v>
      </c>
    </row>
    <row r="158" spans="1:5" ht="12.75">
      <c r="A158" s="35" t="s">
        <v>53</v>
      </c>
      <c r="E158" s="36" t="s">
        <v>251</v>
      </c>
    </row>
    <row r="159" spans="1:5" ht="12.75">
      <c r="A159" s="37" t="s">
        <v>55</v>
      </c>
      <c r="E159" s="38" t="s">
        <v>148</v>
      </c>
    </row>
    <row r="160" spans="1:5" ht="12.75">
      <c r="A160" t="s">
        <v>56</v>
      </c>
      <c r="E160" s="36" t="s">
        <v>50</v>
      </c>
    </row>
    <row r="161" spans="1:16" ht="12.75">
      <c r="A161" s="24" t="s">
        <v>48</v>
      </c>
      <c s="29" t="s">
        <v>252</v>
      </c>
      <c s="29" t="s">
        <v>253</v>
      </c>
      <c s="24" t="s">
        <v>50</v>
      </c>
      <c s="30" t="s">
        <v>254</v>
      </c>
      <c s="31" t="s">
        <v>94</v>
      </c>
      <c s="32">
        <v>3.34</v>
      </c>
      <c s="33">
        <v>0</v>
      </c>
      <c s="34">
        <f>ROUND(ROUND(H161,2)*ROUND(G161,3),2)</f>
      </c>
      <c r="O161">
        <f>(I161*21)/100</f>
      </c>
      <c t="s">
        <v>26</v>
      </c>
    </row>
    <row r="162" spans="1:5" ht="12.75">
      <c r="A162" s="35" t="s">
        <v>53</v>
      </c>
      <c r="E162" s="36" t="s">
        <v>50</v>
      </c>
    </row>
    <row r="163" spans="1:5" ht="12.75">
      <c r="A163" s="37" t="s">
        <v>55</v>
      </c>
      <c r="E163" s="38" t="s">
        <v>255</v>
      </c>
    </row>
    <row r="164" spans="1:5" ht="12.75">
      <c r="A164" t="s">
        <v>56</v>
      </c>
      <c r="E164" s="36" t="s">
        <v>50</v>
      </c>
    </row>
    <row r="165" spans="1:16" ht="12.75">
      <c r="A165" s="24" t="s">
        <v>48</v>
      </c>
      <c s="29" t="s">
        <v>256</v>
      </c>
      <c s="29" t="s">
        <v>257</v>
      </c>
      <c s="24" t="s">
        <v>67</v>
      </c>
      <c s="30" t="s">
        <v>258</v>
      </c>
      <c s="31" t="s">
        <v>94</v>
      </c>
      <c s="32">
        <v>1.17</v>
      </c>
      <c s="33">
        <v>0</v>
      </c>
      <c s="34">
        <f>ROUND(ROUND(H165,2)*ROUND(G165,3),2)</f>
      </c>
      <c r="O165">
        <f>(I165*21)/100</f>
      </c>
      <c t="s">
        <v>26</v>
      </c>
    </row>
    <row r="166" spans="1:5" ht="38.25">
      <c r="A166" s="35" t="s">
        <v>53</v>
      </c>
      <c r="E166" s="36" t="s">
        <v>259</v>
      </c>
    </row>
    <row r="167" spans="1:5" ht="38.25">
      <c r="A167" s="37" t="s">
        <v>55</v>
      </c>
      <c r="E167" s="38" t="s">
        <v>260</v>
      </c>
    </row>
    <row r="168" spans="1:5" ht="12.75">
      <c r="A168" t="s">
        <v>56</v>
      </c>
      <c r="E168" s="36" t="s">
        <v>50</v>
      </c>
    </row>
    <row r="169" spans="1:16" ht="12.75">
      <c r="A169" s="24" t="s">
        <v>48</v>
      </c>
      <c s="29" t="s">
        <v>261</v>
      </c>
      <c s="29" t="s">
        <v>262</v>
      </c>
      <c s="24" t="s">
        <v>50</v>
      </c>
      <c s="30" t="s">
        <v>263</v>
      </c>
      <c s="31" t="s">
        <v>94</v>
      </c>
      <c s="32">
        <v>3.34</v>
      </c>
      <c s="33">
        <v>0</v>
      </c>
      <c s="34">
        <f>ROUND(ROUND(H169,2)*ROUND(G169,3),2)</f>
      </c>
      <c r="O169">
        <f>(I169*21)/100</f>
      </c>
      <c t="s">
        <v>26</v>
      </c>
    </row>
    <row r="170" spans="1:5" ht="38.25">
      <c r="A170" s="35" t="s">
        <v>53</v>
      </c>
      <c r="E170" s="36" t="s">
        <v>264</v>
      </c>
    </row>
    <row r="171" spans="1:5" ht="25.5">
      <c r="A171" s="37" t="s">
        <v>55</v>
      </c>
      <c r="E171" s="38" t="s">
        <v>265</v>
      </c>
    </row>
    <row r="172" spans="1:5" ht="12.75">
      <c r="A172" t="s">
        <v>56</v>
      </c>
      <c r="E172" s="36" t="s">
        <v>50</v>
      </c>
    </row>
    <row r="173" spans="1:16" ht="12.75">
      <c r="A173" s="24" t="s">
        <v>48</v>
      </c>
      <c s="29" t="s">
        <v>266</v>
      </c>
      <c s="29" t="s">
        <v>267</v>
      </c>
      <c s="24" t="s">
        <v>50</v>
      </c>
      <c s="30" t="s">
        <v>268</v>
      </c>
      <c s="31" t="s">
        <v>94</v>
      </c>
      <c s="32">
        <v>40.56</v>
      </c>
      <c s="33">
        <v>0</v>
      </c>
      <c s="34">
        <f>ROUND(ROUND(H173,2)*ROUND(G173,3),2)</f>
      </c>
      <c r="O173">
        <f>(I173*21)/100</f>
      </c>
      <c t="s">
        <v>26</v>
      </c>
    </row>
    <row r="174" spans="1:5" ht="12.75">
      <c r="A174" s="35" t="s">
        <v>53</v>
      </c>
      <c r="E174" s="36" t="s">
        <v>269</v>
      </c>
    </row>
    <row r="175" spans="1:5" ht="12.75">
      <c r="A175" s="37" t="s">
        <v>55</v>
      </c>
      <c r="E175" s="38" t="s">
        <v>270</v>
      </c>
    </row>
    <row r="176" spans="1:5" ht="12.75">
      <c r="A176" t="s">
        <v>56</v>
      </c>
      <c r="E176" s="36" t="s">
        <v>50</v>
      </c>
    </row>
    <row r="177" spans="1:16" ht="12.75">
      <c r="A177" s="24" t="s">
        <v>48</v>
      </c>
      <c s="29" t="s">
        <v>271</v>
      </c>
      <c s="29" t="s">
        <v>272</v>
      </c>
      <c s="24" t="s">
        <v>50</v>
      </c>
      <c s="30" t="s">
        <v>273</v>
      </c>
      <c s="31" t="s">
        <v>94</v>
      </c>
      <c s="32">
        <v>504</v>
      </c>
      <c s="33">
        <v>0</v>
      </c>
      <c s="34">
        <f>ROUND(ROUND(H177,2)*ROUND(G177,3),2)</f>
      </c>
      <c r="O177">
        <f>(I177*21)/100</f>
      </c>
      <c t="s">
        <v>26</v>
      </c>
    </row>
    <row r="178" spans="1:5" ht="12.75">
      <c r="A178" s="35" t="s">
        <v>53</v>
      </c>
      <c r="E178" s="36" t="s">
        <v>50</v>
      </c>
    </row>
    <row r="179" spans="1:5" ht="51">
      <c r="A179" s="37" t="s">
        <v>55</v>
      </c>
      <c r="E179" s="38" t="s">
        <v>274</v>
      </c>
    </row>
    <row r="180" spans="1:5" ht="12.75">
      <c r="A180" t="s">
        <v>56</v>
      </c>
      <c r="E180" s="36" t="s">
        <v>50</v>
      </c>
    </row>
    <row r="181" spans="1:16" ht="12.75">
      <c r="A181" s="24" t="s">
        <v>48</v>
      </c>
      <c s="29" t="s">
        <v>275</v>
      </c>
      <c s="29" t="s">
        <v>276</v>
      </c>
      <c s="24" t="s">
        <v>50</v>
      </c>
      <c s="30" t="s">
        <v>277</v>
      </c>
      <c s="31" t="s">
        <v>94</v>
      </c>
      <c s="32">
        <v>32.21</v>
      </c>
      <c s="33">
        <v>0</v>
      </c>
      <c s="34">
        <f>ROUND(ROUND(H181,2)*ROUND(G181,3),2)</f>
      </c>
      <c r="O181">
        <f>(I181*21)/100</f>
      </c>
      <c t="s">
        <v>26</v>
      </c>
    </row>
    <row r="182" spans="1:5" ht="12.75">
      <c r="A182" s="35" t="s">
        <v>53</v>
      </c>
      <c r="E182" s="36" t="s">
        <v>50</v>
      </c>
    </row>
    <row r="183" spans="1:5" ht="12.75">
      <c r="A183" s="37" t="s">
        <v>55</v>
      </c>
      <c r="E183" s="38" t="s">
        <v>278</v>
      </c>
    </row>
    <row r="184" spans="1:5" ht="12.75">
      <c r="A184" t="s">
        <v>56</v>
      </c>
      <c r="E184" s="36" t="s">
        <v>50</v>
      </c>
    </row>
    <row r="185" spans="1:16" ht="12.75">
      <c r="A185" s="24" t="s">
        <v>48</v>
      </c>
      <c s="29" t="s">
        <v>279</v>
      </c>
      <c s="29" t="s">
        <v>280</v>
      </c>
      <c s="24" t="s">
        <v>50</v>
      </c>
      <c s="30" t="s">
        <v>281</v>
      </c>
      <c s="31" t="s">
        <v>94</v>
      </c>
      <c s="32">
        <v>1.94</v>
      </c>
      <c s="33">
        <v>0</v>
      </c>
      <c s="34">
        <f>ROUND(ROUND(H185,2)*ROUND(G185,3),2)</f>
      </c>
      <c r="O185">
        <f>(I185*21)/100</f>
      </c>
      <c t="s">
        <v>26</v>
      </c>
    </row>
    <row r="186" spans="1:5" ht="12.75">
      <c r="A186" s="35" t="s">
        <v>53</v>
      </c>
      <c r="E186" s="36" t="s">
        <v>282</v>
      </c>
    </row>
    <row r="187" spans="1:5" ht="12.75">
      <c r="A187" s="37" t="s">
        <v>55</v>
      </c>
      <c r="E187" s="38" t="s">
        <v>283</v>
      </c>
    </row>
    <row r="188" spans="1:5" ht="12.75">
      <c r="A188" t="s">
        <v>56</v>
      </c>
      <c r="E188" s="36" t="s">
        <v>50</v>
      </c>
    </row>
    <row r="189" spans="1:16" ht="12.75">
      <c r="A189" s="24" t="s">
        <v>48</v>
      </c>
      <c s="29" t="s">
        <v>284</v>
      </c>
      <c s="29" t="s">
        <v>285</v>
      </c>
      <c s="24" t="s">
        <v>50</v>
      </c>
      <c s="30" t="s">
        <v>286</v>
      </c>
      <c s="31" t="s">
        <v>94</v>
      </c>
      <c s="32">
        <v>45.23</v>
      </c>
      <c s="33">
        <v>0</v>
      </c>
      <c s="34">
        <f>ROUND(ROUND(H189,2)*ROUND(G189,3),2)</f>
      </c>
      <c r="O189">
        <f>(I189*21)/100</f>
      </c>
      <c t="s">
        <v>26</v>
      </c>
    </row>
    <row r="190" spans="1:5" ht="51">
      <c r="A190" s="35" t="s">
        <v>53</v>
      </c>
      <c r="E190" s="36" t="s">
        <v>287</v>
      </c>
    </row>
    <row r="191" spans="1:5" ht="51">
      <c r="A191" s="37" t="s">
        <v>55</v>
      </c>
      <c r="E191" s="38" t="s">
        <v>288</v>
      </c>
    </row>
    <row r="192" spans="1:5" ht="12.75">
      <c r="A192" t="s">
        <v>56</v>
      </c>
      <c r="E192" s="36" t="s">
        <v>50</v>
      </c>
    </row>
    <row r="193" spans="1:16" ht="12.75">
      <c r="A193" s="24" t="s">
        <v>48</v>
      </c>
      <c s="29" t="s">
        <v>289</v>
      </c>
      <c s="29" t="s">
        <v>290</v>
      </c>
      <c s="24" t="s">
        <v>50</v>
      </c>
      <c s="30" t="s">
        <v>291</v>
      </c>
      <c s="31" t="s">
        <v>94</v>
      </c>
      <c s="32">
        <v>498.16</v>
      </c>
      <c s="33">
        <v>0</v>
      </c>
      <c s="34">
        <f>ROUND(ROUND(H193,2)*ROUND(G193,3),2)</f>
      </c>
      <c r="O193">
        <f>(I193*21)/100</f>
      </c>
      <c t="s">
        <v>26</v>
      </c>
    </row>
    <row r="194" spans="1:5" ht="51">
      <c r="A194" s="35" t="s">
        <v>53</v>
      </c>
      <c r="E194" s="36" t="s">
        <v>292</v>
      </c>
    </row>
    <row r="195" spans="1:5" ht="25.5">
      <c r="A195" s="37" t="s">
        <v>55</v>
      </c>
      <c r="E195" s="38" t="s">
        <v>293</v>
      </c>
    </row>
    <row r="196" spans="1:5" ht="12.75">
      <c r="A196" t="s">
        <v>56</v>
      </c>
      <c r="E196" s="36" t="s">
        <v>50</v>
      </c>
    </row>
    <row r="197" spans="1:16" ht="12.75">
      <c r="A197" s="24" t="s">
        <v>48</v>
      </c>
      <c s="29" t="s">
        <v>294</v>
      </c>
      <c s="29" t="s">
        <v>295</v>
      </c>
      <c s="24" t="s">
        <v>50</v>
      </c>
      <c s="30" t="s">
        <v>296</v>
      </c>
      <c s="31" t="s">
        <v>94</v>
      </c>
      <c s="32">
        <v>34.15</v>
      </c>
      <c s="33">
        <v>0</v>
      </c>
      <c s="34">
        <f>ROUND(ROUND(H197,2)*ROUND(G197,3),2)</f>
      </c>
      <c r="O197">
        <f>(I197*21)/100</f>
      </c>
      <c t="s">
        <v>26</v>
      </c>
    </row>
    <row r="198" spans="1:5" ht="51">
      <c r="A198" s="35" t="s">
        <v>53</v>
      </c>
      <c r="E198" s="36" t="s">
        <v>297</v>
      </c>
    </row>
    <row r="199" spans="1:5" ht="25.5">
      <c r="A199" s="37" t="s">
        <v>55</v>
      </c>
      <c r="E199" s="38" t="s">
        <v>298</v>
      </c>
    </row>
    <row r="200" spans="1:5" ht="12.75">
      <c r="A200" t="s">
        <v>56</v>
      </c>
      <c r="E200" s="36" t="s">
        <v>50</v>
      </c>
    </row>
    <row r="201" spans="1:18" ht="12.75" customHeight="1">
      <c r="A201" s="6" t="s">
        <v>46</v>
      </c>
      <c s="6"/>
      <c s="43" t="s">
        <v>299</v>
      </c>
      <c s="6"/>
      <c s="27" t="s">
        <v>300</v>
      </c>
      <c s="6"/>
      <c s="6"/>
      <c s="6"/>
      <c s="44">
        <f>0+Q201</f>
      </c>
      <c r="O201">
        <f>0+R201</f>
      </c>
      <c r="Q201">
        <f>0+I202+I206</f>
      </c>
      <c>
        <f>0+O202+O206</f>
      </c>
    </row>
    <row r="202" spans="1:16" ht="12.75">
      <c r="A202" s="24" t="s">
        <v>48</v>
      </c>
      <c s="29" t="s">
        <v>301</v>
      </c>
      <c s="29" t="s">
        <v>302</v>
      </c>
      <c s="24" t="s">
        <v>50</v>
      </c>
      <c s="30" t="s">
        <v>303</v>
      </c>
      <c s="31" t="s">
        <v>94</v>
      </c>
      <c s="32">
        <v>81.86</v>
      </c>
      <c s="33">
        <v>0</v>
      </c>
      <c s="34">
        <f>ROUND(ROUND(H202,2)*ROUND(G202,3),2)</f>
      </c>
      <c r="O202">
        <f>(I202*21)/100</f>
      </c>
      <c t="s">
        <v>26</v>
      </c>
    </row>
    <row r="203" spans="1:5" ht="25.5">
      <c r="A203" s="35" t="s">
        <v>53</v>
      </c>
      <c r="E203" s="36" t="s">
        <v>304</v>
      </c>
    </row>
    <row r="204" spans="1:5" ht="12.75">
      <c r="A204" s="37" t="s">
        <v>55</v>
      </c>
      <c r="E204" s="38" t="s">
        <v>305</v>
      </c>
    </row>
    <row r="205" spans="1:5" ht="12.75">
      <c r="A205" t="s">
        <v>56</v>
      </c>
      <c r="E205" s="36" t="s">
        <v>50</v>
      </c>
    </row>
    <row r="206" spans="1:16" ht="25.5">
      <c r="A206" s="24" t="s">
        <v>48</v>
      </c>
      <c s="29" t="s">
        <v>306</v>
      </c>
      <c s="29" t="s">
        <v>307</v>
      </c>
      <c s="24" t="s">
        <v>50</v>
      </c>
      <c s="30" t="s">
        <v>308</v>
      </c>
      <c s="31" t="s">
        <v>90</v>
      </c>
      <c s="32">
        <v>0.033</v>
      </c>
      <c s="33">
        <v>0</v>
      </c>
      <c s="34">
        <f>ROUND(ROUND(H206,2)*ROUND(G206,3),2)</f>
      </c>
      <c r="O206">
        <f>(I206*21)/100</f>
      </c>
      <c t="s">
        <v>26</v>
      </c>
    </row>
    <row r="207" spans="1:5" ht="38.25">
      <c r="A207" s="35" t="s">
        <v>53</v>
      </c>
      <c r="E207" s="36" t="s">
        <v>309</v>
      </c>
    </row>
    <row r="208" spans="1:5" ht="12.75">
      <c r="A208" s="37" t="s">
        <v>55</v>
      </c>
      <c r="E208" s="38" t="s">
        <v>50</v>
      </c>
    </row>
    <row r="209" spans="1:5" ht="12.75">
      <c r="A209" t="s">
        <v>56</v>
      </c>
      <c r="E209" s="36" t="s">
        <v>50</v>
      </c>
    </row>
    <row r="210" spans="1:18" ht="12.75" customHeight="1">
      <c r="A210" s="6" t="s">
        <v>46</v>
      </c>
      <c s="6"/>
      <c s="43" t="s">
        <v>310</v>
      </c>
      <c s="6"/>
      <c s="27" t="s">
        <v>311</v>
      </c>
      <c s="6"/>
      <c s="6"/>
      <c s="6"/>
      <c s="44">
        <f>0+Q210</f>
      </c>
      <c r="O210">
        <f>0+R210</f>
      </c>
      <c r="Q210">
        <f>0+I211</f>
      </c>
      <c>
        <f>0+O211</f>
      </c>
    </row>
    <row r="211" spans="1:16" ht="12.75">
      <c r="A211" s="24" t="s">
        <v>48</v>
      </c>
      <c s="29" t="s">
        <v>312</v>
      </c>
      <c s="29" t="s">
        <v>313</v>
      </c>
      <c s="24" t="s">
        <v>50</v>
      </c>
      <c s="30" t="s">
        <v>314</v>
      </c>
      <c s="31" t="s">
        <v>152</v>
      </c>
      <c s="32">
        <v>1</v>
      </c>
      <c s="33">
        <v>0</v>
      </c>
      <c s="34">
        <f>ROUND(ROUND(H211,2)*ROUND(G211,3),2)</f>
      </c>
      <c r="O211">
        <f>(I211*21)/100</f>
      </c>
      <c t="s">
        <v>26</v>
      </c>
    </row>
    <row r="212" spans="1:5" ht="12.75">
      <c r="A212" s="35" t="s">
        <v>53</v>
      </c>
      <c r="E212" s="36" t="s">
        <v>315</v>
      </c>
    </row>
    <row r="213" spans="1:5" ht="12.75">
      <c r="A213" s="37" t="s">
        <v>55</v>
      </c>
      <c r="E213" s="38" t="s">
        <v>32</v>
      </c>
    </row>
    <row r="214" spans="1:5" ht="12.75">
      <c r="A214" t="s">
        <v>56</v>
      </c>
      <c r="E214" s="36" t="s">
        <v>50</v>
      </c>
    </row>
    <row r="215" spans="1:18" ht="12.75" customHeight="1">
      <c r="A215" s="6" t="s">
        <v>46</v>
      </c>
      <c s="6"/>
      <c s="43" t="s">
        <v>316</v>
      </c>
      <c s="6"/>
      <c s="27" t="s">
        <v>317</v>
      </c>
      <c s="6"/>
      <c s="6"/>
      <c s="6"/>
      <c s="44">
        <f>0+Q215</f>
      </c>
      <c r="O215">
        <f>0+R215</f>
      </c>
      <c r="Q215">
        <f>0+I216+I220+I224</f>
      </c>
      <c>
        <f>0+O216+O220+O224</f>
      </c>
    </row>
    <row r="216" spans="1:16" ht="25.5">
      <c r="A216" s="24" t="s">
        <v>48</v>
      </c>
      <c s="29" t="s">
        <v>318</v>
      </c>
      <c s="29" t="s">
        <v>319</v>
      </c>
      <c s="24" t="s">
        <v>50</v>
      </c>
      <c s="30" t="s">
        <v>320</v>
      </c>
      <c s="31" t="s">
        <v>152</v>
      </c>
      <c s="32">
        <v>1</v>
      </c>
      <c s="33">
        <v>0</v>
      </c>
      <c s="34">
        <f>ROUND(ROUND(H216,2)*ROUND(G216,3),2)</f>
      </c>
      <c r="O216">
        <f>(I216*21)/100</f>
      </c>
      <c t="s">
        <v>26</v>
      </c>
    </row>
    <row r="217" spans="1:5" ht="12.75">
      <c r="A217" s="35" t="s">
        <v>53</v>
      </c>
      <c r="E217" s="36" t="s">
        <v>50</v>
      </c>
    </row>
    <row r="218" spans="1:5" ht="12.75">
      <c r="A218" s="37" t="s">
        <v>55</v>
      </c>
      <c r="E218" s="38" t="s">
        <v>32</v>
      </c>
    </row>
    <row r="219" spans="1:5" ht="12.75">
      <c r="A219" t="s">
        <v>56</v>
      </c>
      <c r="E219" s="36" t="s">
        <v>50</v>
      </c>
    </row>
    <row r="220" spans="1:16" ht="12.75">
      <c r="A220" s="24" t="s">
        <v>48</v>
      </c>
      <c s="29" t="s">
        <v>321</v>
      </c>
      <c s="29" t="s">
        <v>322</v>
      </c>
      <c s="24" t="s">
        <v>50</v>
      </c>
      <c s="30" t="s">
        <v>323</v>
      </c>
      <c s="31" t="s">
        <v>152</v>
      </c>
      <c s="32">
        <v>1</v>
      </c>
      <c s="33">
        <v>0</v>
      </c>
      <c s="34">
        <f>ROUND(ROUND(H220,2)*ROUND(G220,3),2)</f>
      </c>
      <c r="O220">
        <f>(I220*21)/100</f>
      </c>
      <c t="s">
        <v>26</v>
      </c>
    </row>
    <row r="221" spans="1:5" ht="38.25">
      <c r="A221" s="35" t="s">
        <v>53</v>
      </c>
      <c r="E221" s="36" t="s">
        <v>324</v>
      </c>
    </row>
    <row r="222" spans="1:5" ht="12.75">
      <c r="A222" s="37" t="s">
        <v>55</v>
      </c>
      <c r="E222" s="38" t="s">
        <v>32</v>
      </c>
    </row>
    <row r="223" spans="1:5" ht="12.75">
      <c r="A223" t="s">
        <v>56</v>
      </c>
      <c r="E223" s="36" t="s">
        <v>50</v>
      </c>
    </row>
    <row r="224" spans="1:16" ht="12.75">
      <c r="A224" s="24" t="s">
        <v>48</v>
      </c>
      <c s="29" t="s">
        <v>325</v>
      </c>
      <c s="29" t="s">
        <v>326</v>
      </c>
      <c s="24" t="s">
        <v>50</v>
      </c>
      <c s="30" t="s">
        <v>327</v>
      </c>
      <c s="31" t="s">
        <v>152</v>
      </c>
      <c s="32">
        <v>1</v>
      </c>
      <c s="33">
        <v>0</v>
      </c>
      <c s="34">
        <f>ROUND(ROUND(H224,2)*ROUND(G224,3),2)</f>
      </c>
      <c r="O224">
        <f>(I224*21)/100</f>
      </c>
      <c t="s">
        <v>26</v>
      </c>
    </row>
    <row r="225" spans="1:5" ht="12.75">
      <c r="A225" s="35" t="s">
        <v>53</v>
      </c>
      <c r="E225" s="36" t="s">
        <v>328</v>
      </c>
    </row>
    <row r="226" spans="1:5" ht="12.75">
      <c r="A226" s="37" t="s">
        <v>55</v>
      </c>
      <c r="E226" s="38" t="s">
        <v>32</v>
      </c>
    </row>
    <row r="227" spans="1:5" ht="12.75">
      <c r="A227" t="s">
        <v>56</v>
      </c>
      <c r="E227" s="36" t="s">
        <v>50</v>
      </c>
    </row>
    <row r="228" spans="1:18" ht="12.75" customHeight="1">
      <c r="A228" s="6" t="s">
        <v>46</v>
      </c>
      <c s="6"/>
      <c s="43" t="s">
        <v>329</v>
      </c>
      <c s="6"/>
      <c s="27" t="s">
        <v>330</v>
      </c>
      <c s="6"/>
      <c s="6"/>
      <c s="6"/>
      <c s="44">
        <f>0+Q228</f>
      </c>
      <c r="O228">
        <f>0+R228</f>
      </c>
      <c r="Q228">
        <f>0+I229+I233+I237+I241+I245+I249</f>
      </c>
      <c>
        <f>0+O229+O233+O237+O241+O245+O249</f>
      </c>
    </row>
    <row r="229" spans="1:16" ht="12.75">
      <c r="A229" s="24" t="s">
        <v>48</v>
      </c>
      <c s="29" t="s">
        <v>45</v>
      </c>
      <c s="29" t="s">
        <v>331</v>
      </c>
      <c s="24" t="s">
        <v>50</v>
      </c>
      <c s="30" t="s">
        <v>332</v>
      </c>
      <c s="31" t="s">
        <v>90</v>
      </c>
      <c s="32">
        <v>0.005</v>
      </c>
      <c s="33">
        <v>0</v>
      </c>
      <c s="34">
        <f>ROUND(ROUND(H229,2)*ROUND(G229,3),2)</f>
      </c>
      <c r="O229">
        <f>(I229*21)/100</f>
      </c>
      <c t="s">
        <v>26</v>
      </c>
    </row>
    <row r="230" spans="1:5" ht="12.75">
      <c r="A230" s="35" t="s">
        <v>53</v>
      </c>
      <c r="E230" s="36" t="s">
        <v>50</v>
      </c>
    </row>
    <row r="231" spans="1:5" ht="12.75">
      <c r="A231" s="37" t="s">
        <v>55</v>
      </c>
      <c r="E231" s="38" t="s">
        <v>333</v>
      </c>
    </row>
    <row r="232" spans="1:5" ht="12.75">
      <c r="A232" t="s">
        <v>56</v>
      </c>
      <c r="E232" s="36" t="s">
        <v>50</v>
      </c>
    </row>
    <row r="233" spans="1:16" ht="12.75">
      <c r="A233" s="24" t="s">
        <v>48</v>
      </c>
      <c s="29" t="s">
        <v>334</v>
      </c>
      <c s="29" t="s">
        <v>335</v>
      </c>
      <c s="24" t="s">
        <v>50</v>
      </c>
      <c s="30" t="s">
        <v>336</v>
      </c>
      <c s="31" t="s">
        <v>181</v>
      </c>
      <c s="32">
        <v>15.6</v>
      </c>
      <c s="33">
        <v>0</v>
      </c>
      <c s="34">
        <f>ROUND(ROUND(H233,2)*ROUND(G233,3),2)</f>
      </c>
      <c r="O233">
        <f>(I233*21)/100</f>
      </c>
      <c t="s">
        <v>26</v>
      </c>
    </row>
    <row r="234" spans="1:5" ht="12.75">
      <c r="A234" s="35" t="s">
        <v>53</v>
      </c>
      <c r="E234" s="36" t="s">
        <v>50</v>
      </c>
    </row>
    <row r="235" spans="1:5" ht="12.75">
      <c r="A235" s="37" t="s">
        <v>55</v>
      </c>
      <c r="E235" s="38" t="s">
        <v>337</v>
      </c>
    </row>
    <row r="236" spans="1:5" ht="12.75">
      <c r="A236" t="s">
        <v>56</v>
      </c>
      <c r="E236" s="36" t="s">
        <v>50</v>
      </c>
    </row>
    <row r="237" spans="1:16" ht="12.75">
      <c r="A237" s="24" t="s">
        <v>48</v>
      </c>
      <c s="29" t="s">
        <v>338</v>
      </c>
      <c s="29" t="s">
        <v>339</v>
      </c>
      <c s="24" t="s">
        <v>50</v>
      </c>
      <c s="30" t="s">
        <v>340</v>
      </c>
      <c s="31" t="s">
        <v>181</v>
      </c>
      <c s="32">
        <v>81</v>
      </c>
      <c s="33">
        <v>0</v>
      </c>
      <c s="34">
        <f>ROUND(ROUND(H237,2)*ROUND(G237,3),2)</f>
      </c>
      <c r="O237">
        <f>(I237*21)/100</f>
      </c>
      <c t="s">
        <v>26</v>
      </c>
    </row>
    <row r="238" spans="1:5" ht="12.75">
      <c r="A238" s="35" t="s">
        <v>53</v>
      </c>
      <c r="E238" s="36" t="s">
        <v>50</v>
      </c>
    </row>
    <row r="239" spans="1:5" ht="12.75">
      <c r="A239" s="37" t="s">
        <v>55</v>
      </c>
      <c r="E239" s="38" t="s">
        <v>341</v>
      </c>
    </row>
    <row r="240" spans="1:5" ht="12.75">
      <c r="A240" t="s">
        <v>56</v>
      </c>
      <c r="E240" s="36" t="s">
        <v>50</v>
      </c>
    </row>
    <row r="241" spans="1:16" ht="12.75">
      <c r="A241" s="24" t="s">
        <v>48</v>
      </c>
      <c s="29" t="s">
        <v>342</v>
      </c>
      <c s="29" t="s">
        <v>343</v>
      </c>
      <c s="24" t="s">
        <v>50</v>
      </c>
      <c s="30" t="s">
        <v>344</v>
      </c>
      <c s="31" t="s">
        <v>181</v>
      </c>
      <c s="32">
        <v>18</v>
      </c>
      <c s="33">
        <v>0</v>
      </c>
      <c s="34">
        <f>ROUND(ROUND(H241,2)*ROUND(G241,3),2)</f>
      </c>
      <c r="O241">
        <f>(I241*21)/100</f>
      </c>
      <c t="s">
        <v>26</v>
      </c>
    </row>
    <row r="242" spans="1:5" ht="12.75">
      <c r="A242" s="35" t="s">
        <v>53</v>
      </c>
      <c r="E242" s="36" t="s">
        <v>50</v>
      </c>
    </row>
    <row r="243" spans="1:5" ht="12.75">
      <c r="A243" s="37" t="s">
        <v>55</v>
      </c>
      <c r="E243" s="38" t="s">
        <v>345</v>
      </c>
    </row>
    <row r="244" spans="1:5" ht="12.75">
      <c r="A244" t="s">
        <v>56</v>
      </c>
      <c r="E244" s="36" t="s">
        <v>50</v>
      </c>
    </row>
    <row r="245" spans="1:16" ht="12.75">
      <c r="A245" s="24" t="s">
        <v>48</v>
      </c>
      <c s="29" t="s">
        <v>346</v>
      </c>
      <c s="29" t="s">
        <v>347</v>
      </c>
      <c s="24" t="s">
        <v>50</v>
      </c>
      <c s="30" t="s">
        <v>348</v>
      </c>
      <c s="31" t="s">
        <v>82</v>
      </c>
      <c s="32">
        <v>149.91</v>
      </c>
      <c s="33">
        <v>0</v>
      </c>
      <c s="34">
        <f>ROUND(ROUND(H245,2)*ROUND(G245,3),2)</f>
      </c>
      <c r="O245">
        <f>(I245*21)/100</f>
      </c>
      <c t="s">
        <v>26</v>
      </c>
    </row>
    <row r="246" spans="1:5" ht="12.75">
      <c r="A246" s="35" t="s">
        <v>53</v>
      </c>
      <c r="E246" s="36" t="s">
        <v>349</v>
      </c>
    </row>
    <row r="247" spans="1:5" ht="51">
      <c r="A247" s="37" t="s">
        <v>55</v>
      </c>
      <c r="E247" s="38" t="s">
        <v>350</v>
      </c>
    </row>
    <row r="248" spans="1:5" ht="12.75">
      <c r="A248" t="s">
        <v>56</v>
      </c>
      <c r="E248" s="36" t="s">
        <v>50</v>
      </c>
    </row>
    <row r="249" spans="1:16" ht="12.75">
      <c r="A249" s="24" t="s">
        <v>48</v>
      </c>
      <c s="29" t="s">
        <v>351</v>
      </c>
      <c s="29" t="s">
        <v>352</v>
      </c>
      <c s="24" t="s">
        <v>50</v>
      </c>
      <c s="30" t="s">
        <v>353</v>
      </c>
      <c s="31" t="s">
        <v>90</v>
      </c>
      <c s="32">
        <v>0.166</v>
      </c>
      <c s="33">
        <v>0</v>
      </c>
      <c s="34">
        <f>ROUND(ROUND(H249,2)*ROUND(G249,3),2)</f>
      </c>
      <c r="O249">
        <f>(I249*21)/100</f>
      </c>
      <c t="s">
        <v>26</v>
      </c>
    </row>
    <row r="250" spans="1:5" ht="25.5">
      <c r="A250" s="35" t="s">
        <v>53</v>
      </c>
      <c r="E250" s="36" t="s">
        <v>354</v>
      </c>
    </row>
    <row r="251" spans="1:5" ht="12.75">
      <c r="A251" s="37" t="s">
        <v>55</v>
      </c>
      <c r="E251" s="38" t="s">
        <v>50</v>
      </c>
    </row>
    <row r="252" spans="1:5" ht="12.75">
      <c r="A252" t="s">
        <v>56</v>
      </c>
      <c r="E252" s="36" t="s">
        <v>50</v>
      </c>
    </row>
    <row r="253" spans="1:18" ht="12.75" customHeight="1">
      <c r="A253" s="6" t="s">
        <v>46</v>
      </c>
      <c s="6"/>
      <c s="43" t="s">
        <v>355</v>
      </c>
      <c s="6"/>
      <c s="27" t="s">
        <v>356</v>
      </c>
      <c s="6"/>
      <c s="6"/>
      <c s="6"/>
      <c s="44">
        <f>0+Q253</f>
      </c>
      <c r="O253">
        <f>0+R253</f>
      </c>
      <c r="Q253">
        <f>0+I254+I258+I262+I266+I270</f>
      </c>
      <c>
        <f>0+O254+O258+O262+O266+O270</f>
      </c>
    </row>
    <row r="254" spans="1:16" ht="12.75">
      <c r="A254" s="24" t="s">
        <v>48</v>
      </c>
      <c s="29" t="s">
        <v>357</v>
      </c>
      <c s="29" t="s">
        <v>358</v>
      </c>
      <c s="24" t="s">
        <v>50</v>
      </c>
      <c s="30" t="s">
        <v>359</v>
      </c>
      <c s="31" t="s">
        <v>94</v>
      </c>
      <c s="32">
        <v>7.86</v>
      </c>
      <c s="33">
        <v>0</v>
      </c>
      <c s="34">
        <f>ROUND(ROUND(H254,2)*ROUND(G254,3),2)</f>
      </c>
      <c r="O254">
        <f>(I254*21)/100</f>
      </c>
      <c t="s">
        <v>26</v>
      </c>
    </row>
    <row r="255" spans="1:5" ht="25.5">
      <c r="A255" s="35" t="s">
        <v>53</v>
      </c>
      <c r="E255" s="36" t="s">
        <v>360</v>
      </c>
    </row>
    <row r="256" spans="1:5" ht="51">
      <c r="A256" s="37" t="s">
        <v>55</v>
      </c>
      <c r="E256" s="38" t="s">
        <v>361</v>
      </c>
    </row>
    <row r="257" spans="1:5" ht="12.75">
      <c r="A257" t="s">
        <v>56</v>
      </c>
      <c r="E257" s="36" t="s">
        <v>50</v>
      </c>
    </row>
    <row r="258" spans="1:16" ht="12.75">
      <c r="A258" s="24" t="s">
        <v>48</v>
      </c>
      <c s="29" t="s">
        <v>362</v>
      </c>
      <c s="29" t="s">
        <v>363</v>
      </c>
      <c s="24" t="s">
        <v>50</v>
      </c>
      <c s="30" t="s">
        <v>364</v>
      </c>
      <c s="31" t="s">
        <v>94</v>
      </c>
      <c s="32">
        <v>7.86</v>
      </c>
      <c s="33">
        <v>0</v>
      </c>
      <c s="34">
        <f>ROUND(ROUND(H258,2)*ROUND(G258,3),2)</f>
      </c>
      <c r="O258">
        <f>(I258*21)/100</f>
      </c>
      <c t="s">
        <v>26</v>
      </c>
    </row>
    <row r="259" spans="1:5" ht="25.5">
      <c r="A259" s="35" t="s">
        <v>53</v>
      </c>
      <c r="E259" s="36" t="s">
        <v>365</v>
      </c>
    </row>
    <row r="260" spans="1:5" ht="12.75">
      <c r="A260" s="37" t="s">
        <v>55</v>
      </c>
      <c r="E260" s="38" t="s">
        <v>366</v>
      </c>
    </row>
    <row r="261" spans="1:5" ht="12.75">
      <c r="A261" t="s">
        <v>56</v>
      </c>
      <c r="E261" s="36" t="s">
        <v>50</v>
      </c>
    </row>
    <row r="262" spans="1:16" ht="25.5">
      <c r="A262" s="24" t="s">
        <v>48</v>
      </c>
      <c s="29" t="s">
        <v>367</v>
      </c>
      <c s="29" t="s">
        <v>368</v>
      </c>
      <c s="24" t="s">
        <v>50</v>
      </c>
      <c s="30" t="s">
        <v>369</v>
      </c>
      <c s="31" t="s">
        <v>94</v>
      </c>
      <c s="32">
        <v>7.86</v>
      </c>
      <c s="33">
        <v>0</v>
      </c>
      <c s="34">
        <f>ROUND(ROUND(H262,2)*ROUND(G262,3),2)</f>
      </c>
      <c r="O262">
        <f>(I262*21)/100</f>
      </c>
      <c t="s">
        <v>26</v>
      </c>
    </row>
    <row r="263" spans="1:5" ht="25.5">
      <c r="A263" s="35" t="s">
        <v>53</v>
      </c>
      <c r="E263" s="36" t="s">
        <v>370</v>
      </c>
    </row>
    <row r="264" spans="1:5" ht="12.75">
      <c r="A264" s="37" t="s">
        <v>55</v>
      </c>
      <c r="E264" s="38" t="s">
        <v>366</v>
      </c>
    </row>
    <row r="265" spans="1:5" ht="12.75">
      <c r="A265" t="s">
        <v>56</v>
      </c>
      <c r="E265" s="36" t="s">
        <v>50</v>
      </c>
    </row>
    <row r="266" spans="1:16" ht="12.75">
      <c r="A266" s="24" t="s">
        <v>48</v>
      </c>
      <c s="29" t="s">
        <v>371</v>
      </c>
      <c s="29" t="s">
        <v>372</v>
      </c>
      <c s="24" t="s">
        <v>50</v>
      </c>
      <c s="30" t="s">
        <v>373</v>
      </c>
      <c s="31" t="s">
        <v>94</v>
      </c>
      <c s="32">
        <v>7.86</v>
      </c>
      <c s="33">
        <v>0</v>
      </c>
      <c s="34">
        <f>ROUND(ROUND(H266,2)*ROUND(G266,3),2)</f>
      </c>
      <c r="O266">
        <f>(I266*21)/100</f>
      </c>
      <c t="s">
        <v>26</v>
      </c>
    </row>
    <row r="267" spans="1:5" ht="12.75">
      <c r="A267" s="35" t="s">
        <v>53</v>
      </c>
      <c r="E267" s="36" t="s">
        <v>374</v>
      </c>
    </row>
    <row r="268" spans="1:5" ht="12.75">
      <c r="A268" s="37" t="s">
        <v>55</v>
      </c>
      <c r="E268" s="38" t="s">
        <v>366</v>
      </c>
    </row>
    <row r="269" spans="1:5" ht="12.75">
      <c r="A269" t="s">
        <v>56</v>
      </c>
      <c r="E269" s="36" t="s">
        <v>50</v>
      </c>
    </row>
    <row r="270" spans="1:16" ht="12.75">
      <c r="A270" s="24" t="s">
        <v>48</v>
      </c>
      <c s="29" t="s">
        <v>375</v>
      </c>
      <c s="29" t="s">
        <v>376</v>
      </c>
      <c s="24" t="s">
        <v>50</v>
      </c>
      <c s="30" t="s">
        <v>377</v>
      </c>
      <c s="31" t="s">
        <v>94</v>
      </c>
      <c s="32">
        <v>7.86</v>
      </c>
      <c s="33">
        <v>0</v>
      </c>
      <c s="34">
        <f>ROUND(ROUND(H270,2)*ROUND(G270,3),2)</f>
      </c>
      <c r="O270">
        <f>(I270*21)/100</f>
      </c>
      <c t="s">
        <v>26</v>
      </c>
    </row>
    <row r="271" spans="1:5" ht="12.75">
      <c r="A271" s="35" t="s">
        <v>53</v>
      </c>
      <c r="E271" s="36" t="s">
        <v>378</v>
      </c>
    </row>
    <row r="272" spans="1:5" ht="12.75">
      <c r="A272" s="37" t="s">
        <v>55</v>
      </c>
      <c r="E272" s="38" t="s">
        <v>366</v>
      </c>
    </row>
    <row r="273" spans="1:5" ht="12.75">
      <c r="A273" t="s">
        <v>56</v>
      </c>
      <c r="E273" s="36" t="s">
        <v>50</v>
      </c>
    </row>
    <row r="274" spans="1:18" ht="12.75" customHeight="1">
      <c r="A274" s="6" t="s">
        <v>46</v>
      </c>
      <c s="6"/>
      <c s="43" t="s">
        <v>43</v>
      </c>
      <c s="6"/>
      <c s="27" t="s">
        <v>379</v>
      </c>
      <c s="6"/>
      <c s="6"/>
      <c s="6"/>
      <c s="44">
        <f>0+Q274</f>
      </c>
      <c r="O274">
        <f>0+R274</f>
      </c>
      <c r="Q274">
        <f>0+I275+I279+I283+I287+I291+I295+I299+I303</f>
      </c>
      <c>
        <f>0+O275+O279+O283+O287+O291+O295+O299+O303</f>
      </c>
    </row>
    <row r="275" spans="1:16" ht="25.5">
      <c r="A275" s="24" t="s">
        <v>48</v>
      </c>
      <c s="29" t="s">
        <v>38</v>
      </c>
      <c s="29" t="s">
        <v>380</v>
      </c>
      <c s="24" t="s">
        <v>50</v>
      </c>
      <c s="30" t="s">
        <v>381</v>
      </c>
      <c s="31" t="s">
        <v>94</v>
      </c>
      <c s="32">
        <v>24.51</v>
      </c>
      <c s="33">
        <v>0</v>
      </c>
      <c s="34">
        <f>ROUND(ROUND(H275,2)*ROUND(G275,3),2)</f>
      </c>
      <c r="O275">
        <f>(I275*21)/100</f>
      </c>
      <c t="s">
        <v>26</v>
      </c>
    </row>
    <row r="276" spans="1:5" ht="51">
      <c r="A276" s="35" t="s">
        <v>53</v>
      </c>
      <c r="E276" s="36" t="s">
        <v>382</v>
      </c>
    </row>
    <row r="277" spans="1:5" ht="12.75">
      <c r="A277" s="37" t="s">
        <v>55</v>
      </c>
      <c r="E277" s="38" t="s">
        <v>383</v>
      </c>
    </row>
    <row r="278" spans="1:5" ht="12.75">
      <c r="A278" t="s">
        <v>56</v>
      </c>
      <c r="E278" s="36" t="s">
        <v>50</v>
      </c>
    </row>
    <row r="279" spans="1:16" ht="12.75">
      <c r="A279" s="24" t="s">
        <v>48</v>
      </c>
      <c s="29" t="s">
        <v>40</v>
      </c>
      <c s="29" t="s">
        <v>384</v>
      </c>
      <c s="24" t="s">
        <v>50</v>
      </c>
      <c s="30" t="s">
        <v>385</v>
      </c>
      <c s="31" t="s">
        <v>94</v>
      </c>
      <c s="32">
        <v>507</v>
      </c>
      <c s="33">
        <v>0</v>
      </c>
      <c s="34">
        <f>ROUND(ROUND(H279,2)*ROUND(G279,3),2)</f>
      </c>
      <c r="O279">
        <f>(I279*21)/100</f>
      </c>
      <c t="s">
        <v>26</v>
      </c>
    </row>
    <row r="280" spans="1:5" ht="38.25">
      <c r="A280" s="35" t="s">
        <v>53</v>
      </c>
      <c r="E280" s="36" t="s">
        <v>386</v>
      </c>
    </row>
    <row r="281" spans="1:5" ht="12.75">
      <c r="A281" s="37" t="s">
        <v>55</v>
      </c>
      <c r="E281" s="38" t="s">
        <v>387</v>
      </c>
    </row>
    <row r="282" spans="1:5" ht="12.75">
      <c r="A282" t="s">
        <v>56</v>
      </c>
      <c r="E282" s="36" t="s">
        <v>50</v>
      </c>
    </row>
    <row r="283" spans="1:16" ht="12.75">
      <c r="A283" s="24" t="s">
        <v>48</v>
      </c>
      <c s="29" t="s">
        <v>388</v>
      </c>
      <c s="29" t="s">
        <v>389</v>
      </c>
      <c s="24" t="s">
        <v>50</v>
      </c>
      <c s="30" t="s">
        <v>390</v>
      </c>
      <c s="31" t="s">
        <v>181</v>
      </c>
      <c s="32">
        <v>242.47</v>
      </c>
      <c s="33">
        <v>0</v>
      </c>
      <c s="34">
        <f>ROUND(ROUND(H283,2)*ROUND(G283,3),2)</f>
      </c>
      <c r="O283">
        <f>(I283*21)/100</f>
      </c>
      <c t="s">
        <v>26</v>
      </c>
    </row>
    <row r="284" spans="1:5" ht="25.5">
      <c r="A284" s="35" t="s">
        <v>53</v>
      </c>
      <c r="E284" s="36" t="s">
        <v>391</v>
      </c>
    </row>
    <row r="285" spans="1:5" ht="38.25">
      <c r="A285" s="37" t="s">
        <v>55</v>
      </c>
      <c r="E285" s="38" t="s">
        <v>392</v>
      </c>
    </row>
    <row r="286" spans="1:5" ht="12.75">
      <c r="A286" t="s">
        <v>56</v>
      </c>
      <c r="E286" s="36" t="s">
        <v>50</v>
      </c>
    </row>
    <row r="287" spans="1:16" ht="12.75">
      <c r="A287" s="24" t="s">
        <v>48</v>
      </c>
      <c s="29" t="s">
        <v>393</v>
      </c>
      <c s="29" t="s">
        <v>394</v>
      </c>
      <c s="24" t="s">
        <v>50</v>
      </c>
      <c s="30" t="s">
        <v>395</v>
      </c>
      <c s="31" t="s">
        <v>181</v>
      </c>
      <c s="32">
        <v>182.53</v>
      </c>
      <c s="33">
        <v>0</v>
      </c>
      <c s="34">
        <f>ROUND(ROUND(H287,2)*ROUND(G287,3),2)</f>
      </c>
      <c r="O287">
        <f>(I287*21)/100</f>
      </c>
      <c t="s">
        <v>26</v>
      </c>
    </row>
    <row r="288" spans="1:5" ht="12.75">
      <c r="A288" s="35" t="s">
        <v>53</v>
      </c>
      <c r="E288" s="36" t="s">
        <v>50</v>
      </c>
    </row>
    <row r="289" spans="1:5" ht="12.75">
      <c r="A289" s="37" t="s">
        <v>55</v>
      </c>
      <c r="E289" s="38" t="s">
        <v>396</v>
      </c>
    </row>
    <row r="290" spans="1:5" ht="12.75">
      <c r="A290" t="s">
        <v>56</v>
      </c>
      <c r="E290" s="36" t="s">
        <v>50</v>
      </c>
    </row>
    <row r="291" spans="1:16" ht="12.75">
      <c r="A291" s="24" t="s">
        <v>48</v>
      </c>
      <c s="29" t="s">
        <v>397</v>
      </c>
      <c s="29" t="s">
        <v>398</v>
      </c>
      <c s="24" t="s">
        <v>50</v>
      </c>
      <c s="30" t="s">
        <v>399</v>
      </c>
      <c s="31" t="s">
        <v>181</v>
      </c>
      <c s="32">
        <v>9</v>
      </c>
      <c s="33">
        <v>0</v>
      </c>
      <c s="34">
        <f>ROUND(ROUND(H291,2)*ROUND(G291,3),2)</f>
      </c>
      <c r="O291">
        <f>(I291*21)/100</f>
      </c>
      <c t="s">
        <v>26</v>
      </c>
    </row>
    <row r="292" spans="1:5" ht="12.75">
      <c r="A292" s="35" t="s">
        <v>53</v>
      </c>
      <c r="E292" s="36" t="s">
        <v>400</v>
      </c>
    </row>
    <row r="293" spans="1:5" ht="12.75">
      <c r="A293" s="37" t="s">
        <v>55</v>
      </c>
      <c r="E293" s="38" t="s">
        <v>401</v>
      </c>
    </row>
    <row r="294" spans="1:5" ht="12.75">
      <c r="A294" t="s">
        <v>56</v>
      </c>
      <c r="E294" s="36" t="s">
        <v>50</v>
      </c>
    </row>
    <row r="295" spans="1:16" ht="25.5">
      <c r="A295" s="24" t="s">
        <v>48</v>
      </c>
      <c s="29" t="s">
        <v>402</v>
      </c>
      <c s="29" t="s">
        <v>403</v>
      </c>
      <c s="24" t="s">
        <v>50</v>
      </c>
      <c s="30" t="s">
        <v>404</v>
      </c>
      <c s="31" t="s">
        <v>181</v>
      </c>
      <c s="32">
        <v>182.53</v>
      </c>
      <c s="33">
        <v>0</v>
      </c>
      <c s="34">
        <f>ROUND(ROUND(H295,2)*ROUND(G295,3),2)</f>
      </c>
      <c r="O295">
        <f>(I295*21)/100</f>
      </c>
      <c t="s">
        <v>26</v>
      </c>
    </row>
    <row r="296" spans="1:5" ht="38.25">
      <c r="A296" s="35" t="s">
        <v>53</v>
      </c>
      <c r="E296" s="36" t="s">
        <v>405</v>
      </c>
    </row>
    <row r="297" spans="1:5" ht="25.5">
      <c r="A297" s="37" t="s">
        <v>55</v>
      </c>
      <c r="E297" s="38" t="s">
        <v>406</v>
      </c>
    </row>
    <row r="298" spans="1:5" ht="12.75">
      <c r="A298" t="s">
        <v>56</v>
      </c>
      <c r="E298" s="36" t="s">
        <v>50</v>
      </c>
    </row>
    <row r="299" spans="1:16" ht="12.75">
      <c r="A299" s="24" t="s">
        <v>48</v>
      </c>
      <c s="29" t="s">
        <v>407</v>
      </c>
      <c s="29" t="s">
        <v>408</v>
      </c>
      <c s="24" t="s">
        <v>50</v>
      </c>
      <c s="30" t="s">
        <v>409</v>
      </c>
      <c s="31" t="s">
        <v>86</v>
      </c>
      <c s="32">
        <v>0.96</v>
      </c>
      <c s="33">
        <v>0</v>
      </c>
      <c s="34">
        <f>ROUND(ROUND(H299,2)*ROUND(G299,3),2)</f>
      </c>
      <c r="O299">
        <f>(I299*21)/100</f>
      </c>
      <c t="s">
        <v>26</v>
      </c>
    </row>
    <row r="300" spans="1:5" ht="25.5">
      <c r="A300" s="35" t="s">
        <v>53</v>
      </c>
      <c r="E300" s="36" t="s">
        <v>410</v>
      </c>
    </row>
    <row r="301" spans="1:5" ht="12.75">
      <c r="A301" s="37" t="s">
        <v>55</v>
      </c>
      <c r="E301" s="38" t="s">
        <v>411</v>
      </c>
    </row>
    <row r="302" spans="1:5" ht="12.75">
      <c r="A302" t="s">
        <v>56</v>
      </c>
      <c r="E302" s="36" t="s">
        <v>50</v>
      </c>
    </row>
    <row r="303" spans="1:16" ht="25.5">
      <c r="A303" s="24" t="s">
        <v>48</v>
      </c>
      <c s="29" t="s">
        <v>412</v>
      </c>
      <c s="29" t="s">
        <v>413</v>
      </c>
      <c s="24" t="s">
        <v>50</v>
      </c>
      <c s="30" t="s">
        <v>414</v>
      </c>
      <c s="31" t="s">
        <v>181</v>
      </c>
      <c s="32">
        <v>4.1</v>
      </c>
      <c s="33">
        <v>0</v>
      </c>
      <c s="34">
        <f>ROUND(ROUND(H303,2)*ROUND(G303,3),2)</f>
      </c>
      <c r="O303">
        <f>(I303*21)/100</f>
      </c>
      <c t="s">
        <v>26</v>
      </c>
    </row>
    <row r="304" spans="1:5" ht="25.5">
      <c r="A304" s="35" t="s">
        <v>53</v>
      </c>
      <c r="E304" s="36" t="s">
        <v>415</v>
      </c>
    </row>
    <row r="305" spans="1:5" ht="12.75">
      <c r="A305" s="37" t="s">
        <v>55</v>
      </c>
      <c r="E305" s="38" t="s">
        <v>416</v>
      </c>
    </row>
    <row r="306" spans="1:5" ht="12.75">
      <c r="A306" t="s">
        <v>56</v>
      </c>
      <c r="E306" s="36" t="s">
        <v>50</v>
      </c>
    </row>
    <row r="307" spans="1:18" ht="12.75" customHeight="1">
      <c r="A307" s="6" t="s">
        <v>46</v>
      </c>
      <c s="6"/>
      <c s="43" t="s">
        <v>417</v>
      </c>
      <c s="6"/>
      <c s="27" t="s">
        <v>418</v>
      </c>
      <c s="6"/>
      <c s="6"/>
      <c s="6"/>
      <c s="44">
        <f>0+Q307</f>
      </c>
      <c r="O307">
        <f>0+R307</f>
      </c>
      <c r="Q307">
        <f>0+I308+I312+I316</f>
      </c>
      <c>
        <f>0+O308+O312+O316</f>
      </c>
    </row>
    <row r="308" spans="1:16" ht="12.75">
      <c r="A308" s="24" t="s">
        <v>48</v>
      </c>
      <c s="29" t="s">
        <v>419</v>
      </c>
      <c s="29" t="s">
        <v>420</v>
      </c>
      <c s="24" t="s">
        <v>50</v>
      </c>
      <c s="30" t="s">
        <v>421</v>
      </c>
      <c s="31" t="s">
        <v>90</v>
      </c>
      <c s="32">
        <v>187.776</v>
      </c>
      <c s="33">
        <v>0</v>
      </c>
      <c s="34">
        <f>ROUND(ROUND(H308,2)*ROUND(G308,3),2)</f>
      </c>
      <c r="O308">
        <f>(I308*21)/100</f>
      </c>
      <c t="s">
        <v>26</v>
      </c>
    </row>
    <row r="309" spans="1:5" ht="25.5">
      <c r="A309" s="35" t="s">
        <v>53</v>
      </c>
      <c r="E309" s="36" t="s">
        <v>422</v>
      </c>
    </row>
    <row r="310" spans="1:5" ht="12.75">
      <c r="A310" s="37" t="s">
        <v>55</v>
      </c>
      <c r="E310" s="38" t="s">
        <v>423</v>
      </c>
    </row>
    <row r="311" spans="1:5" ht="12.75">
      <c r="A311" t="s">
        <v>56</v>
      </c>
      <c r="E311" s="36" t="s">
        <v>50</v>
      </c>
    </row>
    <row r="312" spans="1:16" ht="12.75">
      <c r="A312" s="24" t="s">
        <v>48</v>
      </c>
      <c s="29" t="s">
        <v>424</v>
      </c>
      <c s="29" t="s">
        <v>425</v>
      </c>
      <c s="24" t="s">
        <v>50</v>
      </c>
      <c s="30" t="s">
        <v>426</v>
      </c>
      <c s="31" t="s">
        <v>90</v>
      </c>
      <c s="32">
        <v>751.104</v>
      </c>
      <c s="33">
        <v>0</v>
      </c>
      <c s="34">
        <f>ROUND(ROUND(H312,2)*ROUND(G312,3),2)</f>
      </c>
      <c r="O312">
        <f>(I312*21)/100</f>
      </c>
      <c t="s">
        <v>26</v>
      </c>
    </row>
    <row r="313" spans="1:5" ht="25.5">
      <c r="A313" s="35" t="s">
        <v>53</v>
      </c>
      <c r="E313" s="36" t="s">
        <v>427</v>
      </c>
    </row>
    <row r="314" spans="1:5" ht="12.75">
      <c r="A314" s="37" t="s">
        <v>55</v>
      </c>
      <c r="E314" s="38" t="s">
        <v>428</v>
      </c>
    </row>
    <row r="315" spans="1:5" ht="12.75">
      <c r="A315" t="s">
        <v>56</v>
      </c>
      <c r="E315" s="36" t="s">
        <v>50</v>
      </c>
    </row>
    <row r="316" spans="1:16" ht="25.5">
      <c r="A316" s="24" t="s">
        <v>48</v>
      </c>
      <c s="29" t="s">
        <v>429</v>
      </c>
      <c s="29" t="s">
        <v>430</v>
      </c>
      <c s="24" t="s">
        <v>50</v>
      </c>
      <c s="30" t="s">
        <v>431</v>
      </c>
      <c s="31" t="s">
        <v>90</v>
      </c>
      <c s="32">
        <v>187.776</v>
      </c>
      <c s="33">
        <v>0</v>
      </c>
      <c s="34">
        <f>ROUND(ROUND(H316,2)*ROUND(G316,3),2)</f>
      </c>
      <c r="O316">
        <f>(I316*21)/100</f>
      </c>
      <c t="s">
        <v>26</v>
      </c>
    </row>
    <row r="317" spans="1:5" ht="25.5">
      <c r="A317" s="35" t="s">
        <v>53</v>
      </c>
      <c r="E317" s="36" t="s">
        <v>432</v>
      </c>
    </row>
    <row r="318" spans="1:5" ht="12.75">
      <c r="A318" s="37" t="s">
        <v>55</v>
      </c>
      <c r="E318" s="38" t="s">
        <v>423</v>
      </c>
    </row>
    <row r="319" spans="1:5" ht="12.75">
      <c r="A319" t="s">
        <v>56</v>
      </c>
      <c r="E319" s="36" t="s">
        <v>50</v>
      </c>
    </row>
    <row r="320" spans="1:18" ht="12.75" customHeight="1">
      <c r="A320" s="6" t="s">
        <v>46</v>
      </c>
      <c s="6"/>
      <c s="43" t="s">
        <v>433</v>
      </c>
      <c s="6"/>
      <c s="27" t="s">
        <v>434</v>
      </c>
      <c s="6"/>
      <c s="6"/>
      <c s="6"/>
      <c s="44">
        <f>0+Q320</f>
      </c>
      <c r="O320">
        <f>0+R320</f>
      </c>
      <c r="Q320">
        <f>0+I321</f>
      </c>
      <c>
        <f>0+O321</f>
      </c>
    </row>
    <row r="321" spans="1:16" ht="12.75">
      <c r="A321" s="24" t="s">
        <v>48</v>
      </c>
      <c s="29" t="s">
        <v>435</v>
      </c>
      <c s="29" t="s">
        <v>436</v>
      </c>
      <c s="24" t="s">
        <v>50</v>
      </c>
      <c s="30" t="s">
        <v>437</v>
      </c>
      <c s="31" t="s">
        <v>90</v>
      </c>
      <c s="32">
        <v>227.938</v>
      </c>
      <c s="33">
        <v>0</v>
      </c>
      <c s="34">
        <f>ROUND(ROUND(H321,2)*ROUND(G321,3),2)</f>
      </c>
      <c r="O321">
        <f>(I321*21)/100</f>
      </c>
      <c t="s">
        <v>26</v>
      </c>
    </row>
    <row r="322" spans="1:5" ht="25.5">
      <c r="A322" s="35" t="s">
        <v>53</v>
      </c>
      <c r="E322" s="36" t="s">
        <v>438</v>
      </c>
    </row>
    <row r="323" spans="1:5" ht="12.75">
      <c r="A323" s="37" t="s">
        <v>55</v>
      </c>
      <c r="E323" s="38" t="s">
        <v>50</v>
      </c>
    </row>
    <row r="324" spans="1:5" ht="12.75">
      <c r="A324" t="s">
        <v>56</v>
      </c>
      <c r="E324" s="36" t="s">
        <v>50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